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4"/>
  </bookViews>
  <sheets>
    <sheet name="Mean" sheetId="1" r:id="rId1"/>
    <sheet name="Proportion" sheetId="2" r:id="rId2"/>
    <sheet name="phat only" sheetId="3" r:id="rId3"/>
    <sheet name="Sheet1" sheetId="4" r:id="rId4"/>
    <sheet name="2 Means" sheetId="5" r:id="rId5"/>
  </sheets>
  <definedNames>
    <definedName name="_xlfn.NORM.S.INV" hidden="1">#NAME?</definedName>
    <definedName name="_xlfn.T.INV" hidden="1">#NAME?</definedName>
  </definedNames>
  <calcPr fullCalcOnLoad="1"/>
</workbook>
</file>

<file path=xl/comments2.xml><?xml version="1.0" encoding="utf-8"?>
<comments xmlns="http://schemas.openxmlformats.org/spreadsheetml/2006/main">
  <authors>
    <author>ARC</author>
  </authors>
  <commentList>
    <comment ref="B7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Sample Size</t>
        </r>
      </text>
    </comment>
    <comment ref="C7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Number of desired outcome</t>
        </r>
      </text>
    </comment>
  </commentList>
</comments>
</file>

<file path=xl/comments3.xml><?xml version="1.0" encoding="utf-8"?>
<comments xmlns="http://schemas.openxmlformats.org/spreadsheetml/2006/main">
  <authors>
    <author>ARC</author>
  </authors>
  <commentList>
    <comment ref="B7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Sample Size</t>
        </r>
      </text>
    </comment>
    <comment ref="C7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Number of desired outcome</t>
        </r>
      </text>
    </comment>
  </commentList>
</comments>
</file>

<file path=xl/comments4.xml><?xml version="1.0" encoding="utf-8"?>
<comments xmlns="http://schemas.openxmlformats.org/spreadsheetml/2006/main">
  <authors>
    <author>ARC</author>
  </authors>
  <commentList>
    <comment ref="C14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Based in the given </t>
        </r>
        <r>
          <rPr>
            <b/>
            <sz val="8"/>
            <rFont val="Tahoma"/>
            <family val="2"/>
          </rPr>
          <t>confidence level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select</t>
        </r>
        <r>
          <rPr>
            <sz val="8"/>
            <rFont val="Tahoma"/>
            <family val="2"/>
          </rPr>
          <t xml:space="preserve"> the right</t>
        </r>
        <r>
          <rPr>
            <b/>
            <sz val="8"/>
            <rFont val="Tahoma"/>
            <family val="2"/>
          </rPr>
          <t xml:space="preserve"> z-value</t>
        </r>
        <r>
          <rPr>
            <sz val="8"/>
            <rFont val="Tahoma"/>
            <family val="2"/>
          </rPr>
          <t xml:space="preserve"> from the </t>
        </r>
        <r>
          <rPr>
            <b/>
            <sz val="8"/>
            <rFont val="Tahoma"/>
            <family val="2"/>
          </rPr>
          <t>right table</t>
        </r>
      </text>
    </comment>
    <comment ref="C10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Sample Size</t>
        </r>
      </text>
    </comment>
    <comment ref="D10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Number of desired outcome</t>
        </r>
      </text>
    </comment>
    <comment ref="G10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Sample Size</t>
        </r>
      </text>
    </comment>
    <comment ref="H10" authorId="0">
      <text>
        <r>
          <rPr>
            <b/>
            <sz val="8"/>
            <rFont val="Tahoma"/>
            <family val="2"/>
          </rPr>
          <t>ARC:</t>
        </r>
        <r>
          <rPr>
            <sz val="8"/>
            <rFont val="Tahoma"/>
            <family val="2"/>
          </rPr>
          <t xml:space="preserve">
Number of desired outcome</t>
        </r>
      </text>
    </comment>
  </commentList>
</comments>
</file>

<file path=xl/sharedStrings.xml><?xml version="1.0" encoding="utf-8"?>
<sst xmlns="http://schemas.openxmlformats.org/spreadsheetml/2006/main" count="110" uniqueCount="35">
  <si>
    <t>n1</t>
  </si>
  <si>
    <t>x1</t>
  </si>
  <si>
    <t>p1_hat</t>
  </si>
  <si>
    <t>n2</t>
  </si>
  <si>
    <t>x2</t>
  </si>
  <si>
    <t>p2_hat</t>
  </si>
  <si>
    <t>p1_hat  - p2_hat in Percent</t>
  </si>
  <si>
    <t>Margin of Error</t>
  </si>
  <si>
    <t>Upper Boundry</t>
  </si>
  <si>
    <t>Lower Boundry</t>
  </si>
  <si>
    <t>Estimating  2 Population Proportions</t>
  </si>
  <si>
    <t>Z-Value for confidence Level/Page 2</t>
  </si>
  <si>
    <t>This is the color for inputing data</t>
  </si>
  <si>
    <t>Do not enter data in yellow area</t>
  </si>
  <si>
    <t>Z-Value</t>
  </si>
  <si>
    <t>Confid. Level</t>
  </si>
  <si>
    <t>N</t>
  </si>
  <si>
    <t>X</t>
  </si>
  <si>
    <t>p_hat</t>
  </si>
  <si>
    <t>Z - Value</t>
  </si>
  <si>
    <t>Estimating Population Proportion</t>
  </si>
  <si>
    <t>n</t>
  </si>
  <si>
    <t>s</t>
  </si>
  <si>
    <t>CL</t>
  </si>
  <si>
    <t>z</t>
  </si>
  <si>
    <t>t</t>
  </si>
  <si>
    <t>E</t>
  </si>
  <si>
    <t>Confidence interval for the mean</t>
  </si>
  <si>
    <r>
      <t>n</t>
    </r>
    <r>
      <rPr>
        <b/>
        <vertAlign val="subscript"/>
        <sz val="18"/>
        <color indexed="8"/>
        <rFont val="Calibri"/>
        <family val="2"/>
      </rPr>
      <t>1</t>
    </r>
  </si>
  <si>
    <r>
      <t>s</t>
    </r>
    <r>
      <rPr>
        <b/>
        <vertAlign val="subscript"/>
        <sz val="18"/>
        <color indexed="8"/>
        <rFont val="Calibri"/>
        <family val="2"/>
      </rPr>
      <t>1</t>
    </r>
  </si>
  <si>
    <r>
      <t>s</t>
    </r>
    <r>
      <rPr>
        <b/>
        <vertAlign val="subscript"/>
        <sz val="18"/>
        <color indexed="8"/>
        <rFont val="Calibri"/>
        <family val="2"/>
      </rPr>
      <t>2</t>
    </r>
  </si>
  <si>
    <r>
      <t>n</t>
    </r>
    <r>
      <rPr>
        <b/>
        <vertAlign val="subscript"/>
        <sz val="18"/>
        <color indexed="8"/>
        <rFont val="Calibri"/>
        <family val="2"/>
      </rPr>
      <t>2</t>
    </r>
  </si>
  <si>
    <t>Sample 1</t>
  </si>
  <si>
    <t>Sample 2</t>
  </si>
  <si>
    <t xml:space="preserve">Two population means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</si>
</sst>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Arial"/>
      <family val="2"/>
    </font>
    <font>
      <b/>
      <vertAlign val="subscript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/>
    </xf>
    <xf numFmtId="9" fontId="50" fillId="6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0" fillId="0" borderId="10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5" borderId="10" xfId="0" applyFont="1" applyFill="1" applyBorder="1" applyAlignment="1">
      <alignment horizontal="center"/>
    </xf>
    <xf numFmtId="165" fontId="51" fillId="5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/>
    </xf>
    <xf numFmtId="2" fontId="51" fillId="5" borderId="10" xfId="0" applyNumberFormat="1" applyFont="1" applyFill="1" applyBorder="1" applyAlignment="1">
      <alignment horizontal="center"/>
    </xf>
    <xf numFmtId="2" fontId="51" fillId="37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9" fontId="4" fillId="11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8" fillId="37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/>
    </xf>
    <xf numFmtId="49" fontId="4" fillId="37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/>
    </xf>
    <xf numFmtId="0" fontId="51" fillId="37" borderId="13" xfId="0" applyFont="1" applyFill="1" applyBorder="1" applyAlignment="1">
      <alignment horizontal="center"/>
    </xf>
    <xf numFmtId="0" fontId="5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4"/>
  <sheetViews>
    <sheetView zoomScalePageLayoutView="0" workbookViewId="0" topLeftCell="A4">
      <selection activeCell="B6" sqref="B6:O15"/>
    </sheetView>
  </sheetViews>
  <sheetFormatPr defaultColWidth="9.140625" defaultRowHeight="12.75"/>
  <cols>
    <col min="5" max="5" width="14.28125" style="0" customWidth="1"/>
    <col min="7" max="7" width="14.00390625" style="0" customWidth="1"/>
    <col min="13" max="13" width="11.421875" style="0" customWidth="1"/>
    <col min="15" max="15" width="12.421875" style="0" customWidth="1"/>
  </cols>
  <sheetData>
    <row r="3" spans="2:13" ht="27.75" customHeight="1">
      <c r="B3" s="44" t="s">
        <v>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6" spans="2:10" ht="31.5" customHeight="1">
      <c r="B6" s="31"/>
      <c r="C6" s="32"/>
      <c r="I6" s="33"/>
      <c r="J6" s="32"/>
    </row>
    <row r="7" spans="2:15" ht="23.25">
      <c r="B7" s="34" t="s">
        <v>21</v>
      </c>
      <c r="C7" s="34">
        <v>85</v>
      </c>
      <c r="D7" s="35"/>
      <c r="E7" s="35"/>
      <c r="F7" s="35"/>
      <c r="G7" s="35"/>
      <c r="I7" s="34" t="s">
        <v>21</v>
      </c>
      <c r="J7" s="34">
        <v>9</v>
      </c>
      <c r="K7" s="35"/>
      <c r="L7" s="35"/>
      <c r="M7" s="35"/>
      <c r="N7" s="35"/>
      <c r="O7" s="35"/>
    </row>
    <row r="8" spans="2:15" ht="23.25">
      <c r="B8" s="36"/>
      <c r="C8" s="34">
        <v>1.75</v>
      </c>
      <c r="D8" s="35"/>
      <c r="E8" s="35"/>
      <c r="F8" s="35"/>
      <c r="G8" s="35"/>
      <c r="I8" s="36"/>
      <c r="J8" s="34">
        <v>340</v>
      </c>
      <c r="K8" s="35"/>
      <c r="L8" s="35"/>
      <c r="M8" s="35"/>
      <c r="N8" s="35"/>
      <c r="O8" s="35"/>
    </row>
    <row r="9" spans="2:15" ht="23.25">
      <c r="B9" s="34" t="s">
        <v>22</v>
      </c>
      <c r="C9" s="34">
        <v>0.28</v>
      </c>
      <c r="D9" s="35"/>
      <c r="E9" s="35"/>
      <c r="F9" s="35"/>
      <c r="G9" s="35"/>
      <c r="I9" s="34" t="s">
        <v>22</v>
      </c>
      <c r="J9" s="34">
        <v>24</v>
      </c>
      <c r="K9" s="35"/>
      <c r="L9" s="35"/>
      <c r="M9" s="35"/>
      <c r="N9" s="35"/>
      <c r="O9" s="35"/>
    </row>
    <row r="10" spans="2:15" ht="23.25">
      <c r="B10" s="34" t="s">
        <v>23</v>
      </c>
      <c r="C10" s="34">
        <v>0.95</v>
      </c>
      <c r="D10" s="35"/>
      <c r="E10" s="35"/>
      <c r="F10" s="35"/>
      <c r="G10" s="35"/>
      <c r="I10" s="34" t="s">
        <v>23</v>
      </c>
      <c r="J10" s="34">
        <v>0.9</v>
      </c>
      <c r="K10" s="37"/>
      <c r="L10" s="35"/>
      <c r="M10" s="35"/>
      <c r="N10" s="35"/>
      <c r="O10" s="35"/>
    </row>
    <row r="11" spans="2:15" ht="23.25">
      <c r="B11" s="37"/>
      <c r="C11" s="37"/>
      <c r="D11" s="35"/>
      <c r="E11" s="35"/>
      <c r="F11" s="35"/>
      <c r="G11" s="35"/>
      <c r="I11" s="37"/>
      <c r="J11" s="37"/>
      <c r="K11" s="37"/>
      <c r="L11" s="35"/>
      <c r="M11" s="35"/>
      <c r="N11" s="35"/>
      <c r="O11" s="35"/>
    </row>
    <row r="12" spans="2:15" ht="23.25">
      <c r="B12" s="38" t="s">
        <v>24</v>
      </c>
      <c r="C12" s="39">
        <f>-_xlfn.NORM.S.INV((1-C10)/2)</f>
        <v>1.9599639845400536</v>
      </c>
      <c r="D12" s="35"/>
      <c r="E12" s="35"/>
      <c r="F12" s="35"/>
      <c r="G12" s="35"/>
      <c r="I12" s="37"/>
      <c r="J12" s="38" t="s">
        <v>25</v>
      </c>
      <c r="K12" s="39">
        <f>-_xlfn.T.INV((1-J10)/2,J7-1)</f>
        <v>1.8595480375308981</v>
      </c>
      <c r="L12" s="35"/>
      <c r="M12" s="35"/>
      <c r="N12" s="35"/>
      <c r="O12" s="35"/>
    </row>
    <row r="13" spans="2:15" ht="23.25">
      <c r="B13" s="40"/>
      <c r="C13" s="40"/>
      <c r="D13" s="35"/>
      <c r="E13" s="43">
        <f>C8-C14</f>
        <v>1.690475376173591</v>
      </c>
      <c r="G13" s="43">
        <f>C8+C14</f>
        <v>1.809524623826409</v>
      </c>
      <c r="I13" s="35"/>
      <c r="J13" s="40"/>
      <c r="K13" s="40"/>
      <c r="L13" s="35"/>
      <c r="M13" s="43">
        <f>J8-K14</f>
        <v>325.1236156997528</v>
      </c>
      <c r="N13" s="41"/>
      <c r="O13" s="43">
        <f>J8+K14</f>
        <v>354.8763843002472</v>
      </c>
    </row>
    <row r="14" spans="2:15" ht="23.25">
      <c r="B14" s="38" t="s">
        <v>26</v>
      </c>
      <c r="C14" s="42">
        <f>C12*C9/SQRT(C7)</f>
        <v>0.0595246238264092</v>
      </c>
      <c r="D14" s="35"/>
      <c r="E14" s="35"/>
      <c r="F14" s="35"/>
      <c r="G14" s="35"/>
      <c r="I14" s="35"/>
      <c r="J14" s="38" t="s">
        <v>26</v>
      </c>
      <c r="K14" s="42">
        <f>K12*J9/SQRT(J7)</f>
        <v>14.876384300247187</v>
      </c>
      <c r="L14" s="35"/>
      <c r="M14" s="35"/>
      <c r="N14" s="35"/>
      <c r="O14" s="35"/>
    </row>
  </sheetData>
  <sheetProtection/>
  <mergeCells count="1">
    <mergeCell ref="B3:M3"/>
  </mergeCells>
  <printOptions/>
  <pageMargins left="0.7" right="0.7" top="0.75" bottom="0.75" header="0.3" footer="0.3"/>
  <pageSetup horizontalDpi="1200" verticalDpi="1200" orientation="portrait" r:id="rId8"/>
  <legacyDrawing r:id="rId7"/>
  <oleObjects>
    <oleObject progId="Equation.DSMT4" shapeId="9427777" r:id="rId1"/>
    <oleObject progId="Equation.DSMT4" shapeId="9427778" r:id="rId2"/>
    <oleObject progId="Equation.DSMT4" shapeId="9427779" r:id="rId3"/>
    <oleObject progId="Equation.DSMT4" shapeId="9427780" r:id="rId4"/>
    <oleObject progId="Equation.DSMT4" shapeId="9427781" r:id="rId5"/>
    <oleObject progId="Equation.DSMT4" shapeId="942778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T44"/>
  <sheetViews>
    <sheetView zoomScale="90" zoomScaleNormal="90" zoomScalePageLayoutView="0" workbookViewId="0" topLeftCell="A4">
      <selection activeCell="B7" sqref="B7"/>
    </sheetView>
  </sheetViews>
  <sheetFormatPr defaultColWidth="9.140625" defaultRowHeight="12.75"/>
  <sheetData>
    <row r="2" spans="3:12" ht="36" customHeight="1">
      <c r="C2" s="56" t="s">
        <v>20</v>
      </c>
      <c r="D2" s="56"/>
      <c r="E2" s="56"/>
      <c r="F2" s="56"/>
      <c r="G2" s="56"/>
      <c r="H2" s="56"/>
      <c r="I2" s="56"/>
      <c r="J2" s="56"/>
      <c r="K2" s="56"/>
      <c r="L2" s="56"/>
    </row>
    <row r="3" spans="2:8" ht="15">
      <c r="B3" s="1"/>
      <c r="C3" s="1"/>
      <c r="D3" s="1"/>
      <c r="E3" s="1"/>
      <c r="F3" s="1"/>
      <c r="G3" s="1"/>
      <c r="H3" s="2"/>
    </row>
    <row r="4" spans="2:8" ht="15">
      <c r="B4" s="1"/>
      <c r="C4" s="1"/>
      <c r="D4" s="1"/>
      <c r="E4" s="1"/>
      <c r="F4" s="1"/>
      <c r="G4" s="1"/>
      <c r="H4" s="2"/>
    </row>
    <row r="5" spans="2:20" ht="15" customHeight="1">
      <c r="B5" s="1"/>
      <c r="C5" s="1"/>
      <c r="D5" s="1"/>
      <c r="E5" s="1"/>
      <c r="G5" s="49" t="s">
        <v>15</v>
      </c>
      <c r="H5" s="50"/>
      <c r="I5" s="51" t="s">
        <v>19</v>
      </c>
      <c r="J5" s="52"/>
      <c r="L5" s="49" t="s">
        <v>15</v>
      </c>
      <c r="M5" s="50"/>
      <c r="N5" s="51" t="s">
        <v>19</v>
      </c>
      <c r="O5" s="52"/>
      <c r="Q5" s="49" t="s">
        <v>15</v>
      </c>
      <c r="R5" s="50"/>
      <c r="S5" s="51" t="s">
        <v>19</v>
      </c>
      <c r="T5" s="52"/>
    </row>
    <row r="6" spans="2:20" ht="15.75">
      <c r="B6" s="24" t="s">
        <v>16</v>
      </c>
      <c r="C6" s="24" t="s">
        <v>17</v>
      </c>
      <c r="D6" s="24" t="s">
        <v>18</v>
      </c>
      <c r="E6" s="19"/>
      <c r="G6" s="45">
        <v>0.99</v>
      </c>
      <c r="H6" s="46"/>
      <c r="I6" s="47">
        <v>2.575</v>
      </c>
      <c r="J6" s="48"/>
      <c r="L6" s="45">
        <v>0.98</v>
      </c>
      <c r="M6" s="46"/>
      <c r="N6" s="47">
        <v>2.3263</v>
      </c>
      <c r="O6" s="48"/>
      <c r="Q6" s="45">
        <v>0.94</v>
      </c>
      <c r="R6" s="46"/>
      <c r="S6" s="47">
        <v>1.8808</v>
      </c>
      <c r="T6" s="48"/>
    </row>
    <row r="7" spans="2:20" ht="15.75">
      <c r="B7" s="7">
        <v>64</v>
      </c>
      <c r="C7" s="7">
        <v>40</v>
      </c>
      <c r="D7" s="3">
        <f>C7/B7</f>
        <v>0.625</v>
      </c>
      <c r="E7" s="19"/>
      <c r="G7" s="45">
        <v>0.95</v>
      </c>
      <c r="H7" s="46"/>
      <c r="I7" s="47">
        <v>1.96</v>
      </c>
      <c r="J7" s="48"/>
      <c r="L7" s="45">
        <v>0.97</v>
      </c>
      <c r="M7" s="46"/>
      <c r="N7" s="47">
        <v>2.1701</v>
      </c>
      <c r="O7" s="48"/>
      <c r="Q7" s="45">
        <v>0.92</v>
      </c>
      <c r="R7" s="46"/>
      <c r="S7" s="47">
        <v>1.7507</v>
      </c>
      <c r="T7" s="48"/>
    </row>
    <row r="8" spans="2:20" ht="15.75">
      <c r="B8" s="1"/>
      <c r="C8" s="1"/>
      <c r="D8" s="1"/>
      <c r="E8" s="1"/>
      <c r="G8" s="45">
        <v>0.9</v>
      </c>
      <c r="H8" s="46"/>
      <c r="I8" s="47">
        <v>1.645</v>
      </c>
      <c r="J8" s="48"/>
      <c r="L8" s="45">
        <v>0.96</v>
      </c>
      <c r="M8" s="46"/>
      <c r="N8" s="47">
        <v>2.0537</v>
      </c>
      <c r="O8" s="48"/>
      <c r="Q8" s="45">
        <v>0.88</v>
      </c>
      <c r="R8" s="46"/>
      <c r="S8" s="47">
        <v>1.5548</v>
      </c>
      <c r="T8" s="48"/>
    </row>
    <row r="9" spans="2:6" ht="15">
      <c r="B9" s="1"/>
      <c r="C9" s="1"/>
      <c r="D9" s="1"/>
      <c r="E9" s="1"/>
      <c r="F9" s="1"/>
    </row>
    <row r="10" spans="2:14" ht="18">
      <c r="B10" s="1"/>
      <c r="C10" s="29">
        <v>0.9</v>
      </c>
      <c r="D10" s="30"/>
      <c r="E10" s="25"/>
      <c r="F10" s="25"/>
      <c r="G10" s="25"/>
      <c r="H10" s="29">
        <v>0.95</v>
      </c>
      <c r="I10" s="26"/>
      <c r="J10" s="27"/>
      <c r="K10" s="28"/>
      <c r="L10" s="28"/>
      <c r="M10" s="29">
        <v>0.99</v>
      </c>
      <c r="N10" s="18"/>
    </row>
    <row r="11" spans="2:8" ht="15">
      <c r="B11" s="1"/>
      <c r="C11" s="1"/>
      <c r="D11" s="1"/>
      <c r="E11" s="1"/>
      <c r="F11" s="1"/>
      <c r="G11" s="1"/>
      <c r="H11" s="2"/>
    </row>
    <row r="12" spans="2:15" ht="15">
      <c r="B12" s="53" t="s">
        <v>7</v>
      </c>
      <c r="C12" s="54"/>
      <c r="D12" s="54"/>
      <c r="E12" s="21"/>
      <c r="F12" s="16"/>
      <c r="G12" s="53" t="s">
        <v>7</v>
      </c>
      <c r="H12" s="54"/>
      <c r="I12" s="54"/>
      <c r="J12" s="21"/>
      <c r="K12" s="16"/>
      <c r="L12" s="54" t="s">
        <v>7</v>
      </c>
      <c r="M12" s="54"/>
      <c r="N12" s="54"/>
      <c r="O12" s="21"/>
    </row>
    <row r="13" spans="2:15" ht="15">
      <c r="B13" s="55">
        <f>I8*SQRT($D$7*(1-$D$7)/$B$7)</f>
        <v>0.09954777507048752</v>
      </c>
      <c r="C13" s="50"/>
      <c r="D13" s="50"/>
      <c r="E13" s="22"/>
      <c r="F13" s="16"/>
      <c r="G13" s="55">
        <f>I7*SQRT($D$7*(1-$D$7)/$B$7)</f>
        <v>0.11861011497760214</v>
      </c>
      <c r="H13" s="50"/>
      <c r="I13" s="50"/>
      <c r="J13" s="22"/>
      <c r="K13" s="16"/>
      <c r="L13" s="57">
        <f>I6*SQRT($D$7*(1-$D$7)/B7)</f>
        <v>0.15582706432006405</v>
      </c>
      <c r="M13" s="57"/>
      <c r="N13" s="57"/>
      <c r="O13" s="23"/>
    </row>
    <row r="14" spans="2:15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16"/>
      <c r="O14" s="16"/>
    </row>
    <row r="15" spans="2:15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6"/>
      <c r="N15" s="16"/>
      <c r="O15" s="16"/>
    </row>
    <row r="16" spans="2:15" ht="15">
      <c r="B16" s="53" t="s">
        <v>8</v>
      </c>
      <c r="C16" s="53"/>
      <c r="D16" s="53"/>
      <c r="E16" s="20">
        <f>D7+B13</f>
        <v>0.7245477750704875</v>
      </c>
      <c r="F16" s="21"/>
      <c r="G16" s="53" t="s">
        <v>8</v>
      </c>
      <c r="H16" s="54"/>
      <c r="I16" s="54"/>
      <c r="J16" s="20">
        <f>D7+G13</f>
        <v>0.7436101149776021</v>
      </c>
      <c r="K16" s="21"/>
      <c r="L16" s="54" t="s">
        <v>8</v>
      </c>
      <c r="M16" s="54"/>
      <c r="N16" s="54"/>
      <c r="O16" s="20">
        <f>D7+L13</f>
        <v>0.7808270643200641</v>
      </c>
    </row>
    <row r="17" spans="2:15" ht="15">
      <c r="B17" s="16"/>
      <c r="C17" s="16"/>
      <c r="D17" s="16"/>
      <c r="E17" s="16"/>
      <c r="F17" s="21"/>
      <c r="G17" s="16"/>
      <c r="H17" s="16"/>
      <c r="I17" s="16"/>
      <c r="J17" s="16"/>
      <c r="K17" s="21"/>
      <c r="L17" s="17"/>
      <c r="M17" s="16"/>
      <c r="N17" s="16"/>
      <c r="O17" s="16"/>
    </row>
    <row r="18" spans="2:15" ht="15">
      <c r="B18" s="53" t="s">
        <v>9</v>
      </c>
      <c r="C18" s="53"/>
      <c r="D18" s="53"/>
      <c r="E18" s="20">
        <f>D7-B13</f>
        <v>0.5254522249295125</v>
      </c>
      <c r="F18" s="21"/>
      <c r="G18" s="53" t="s">
        <v>9</v>
      </c>
      <c r="H18" s="54"/>
      <c r="I18" s="54"/>
      <c r="J18" s="20">
        <f>D7-G13</f>
        <v>0.5063898850223979</v>
      </c>
      <c r="K18" s="21"/>
      <c r="L18" s="54" t="s">
        <v>9</v>
      </c>
      <c r="M18" s="54"/>
      <c r="N18" s="54"/>
      <c r="O18" s="20">
        <f>D7-L13</f>
        <v>0.46917293567993595</v>
      </c>
    </row>
    <row r="19" spans="2:15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3" spans="2:15" ht="18">
      <c r="B23" s="1"/>
      <c r="C23" s="29">
        <v>0.96</v>
      </c>
      <c r="D23" s="30"/>
      <c r="E23" s="25"/>
      <c r="G23" s="1"/>
      <c r="H23" s="29">
        <v>0.97</v>
      </c>
      <c r="I23" s="30"/>
      <c r="J23" s="25"/>
      <c r="L23" s="1"/>
      <c r="M23" s="29">
        <v>0.98</v>
      </c>
      <c r="N23" s="30"/>
      <c r="O23" s="25"/>
    </row>
    <row r="24" spans="2:15" ht="15">
      <c r="B24" s="1"/>
      <c r="C24" s="1"/>
      <c r="D24" s="1"/>
      <c r="E24" s="1"/>
      <c r="G24" s="1"/>
      <c r="H24" s="1"/>
      <c r="I24" s="1"/>
      <c r="J24" s="1"/>
      <c r="L24" s="1"/>
      <c r="M24" s="1"/>
      <c r="N24" s="1"/>
      <c r="O24" s="1"/>
    </row>
    <row r="25" spans="2:15" ht="15">
      <c r="B25" s="53" t="s">
        <v>7</v>
      </c>
      <c r="C25" s="54"/>
      <c r="D25" s="54"/>
      <c r="E25" s="21"/>
      <c r="G25" s="53" t="s">
        <v>7</v>
      </c>
      <c r="H25" s="54"/>
      <c r="I25" s="54"/>
      <c r="J25" s="21"/>
      <c r="L25" s="53" t="s">
        <v>7</v>
      </c>
      <c r="M25" s="54"/>
      <c r="N25" s="54"/>
      <c r="O25" s="21"/>
    </row>
    <row r="26" spans="2:15" ht="15">
      <c r="B26" s="55">
        <f>N8*SQRT($D$7*(1-$D$7)/$B$7)</f>
        <v>0.12428040465790895</v>
      </c>
      <c r="C26" s="50"/>
      <c r="D26" s="50"/>
      <c r="E26" s="22"/>
      <c r="G26" s="55">
        <f>N7*SQRT($D$7*(1-$D$7)/$B$7)</f>
        <v>0.13132439311882368</v>
      </c>
      <c r="H26" s="50"/>
      <c r="I26" s="50"/>
      <c r="J26" s="22"/>
      <c r="L26" s="55">
        <f>N6*SQRT($D$7*(1-$D$7)/$B$7)</f>
        <v>0.14077689309816116</v>
      </c>
      <c r="M26" s="50"/>
      <c r="N26" s="50"/>
      <c r="O26" s="22"/>
    </row>
    <row r="27" spans="2:15" ht="15">
      <c r="B27" s="16"/>
      <c r="C27" s="16"/>
      <c r="D27" s="16"/>
      <c r="E27" s="16"/>
      <c r="G27" s="16"/>
      <c r="H27" s="16"/>
      <c r="I27" s="16"/>
      <c r="J27" s="16"/>
      <c r="L27" s="16"/>
      <c r="M27" s="16"/>
      <c r="N27" s="16"/>
      <c r="O27" s="16"/>
    </row>
    <row r="28" spans="2:15" ht="15">
      <c r="B28" s="16"/>
      <c r="C28" s="16"/>
      <c r="D28" s="16"/>
      <c r="E28" s="16"/>
      <c r="G28" s="16"/>
      <c r="H28" s="16"/>
      <c r="I28" s="16"/>
      <c r="J28" s="16"/>
      <c r="L28" s="16"/>
      <c r="M28" s="16"/>
      <c r="N28" s="16"/>
      <c r="O28" s="16"/>
    </row>
    <row r="29" spans="2:15" ht="15">
      <c r="B29" s="53" t="s">
        <v>8</v>
      </c>
      <c r="C29" s="53"/>
      <c r="D29" s="53"/>
      <c r="E29" s="20">
        <f>D7+B26</f>
        <v>0.7492804046579089</v>
      </c>
      <c r="G29" s="53" t="s">
        <v>8</v>
      </c>
      <c r="H29" s="53"/>
      <c r="I29" s="53"/>
      <c r="J29" s="20">
        <f>D7+G26</f>
        <v>0.7563243931188237</v>
      </c>
      <c r="L29" s="53" t="s">
        <v>8</v>
      </c>
      <c r="M29" s="53"/>
      <c r="N29" s="53"/>
      <c r="O29" s="20">
        <f>D7+L26</f>
        <v>0.7657768930981612</v>
      </c>
    </row>
    <row r="30" spans="2:15" ht="15">
      <c r="B30" s="16"/>
      <c r="C30" s="16"/>
      <c r="D30" s="16"/>
      <c r="E30" s="16"/>
      <c r="G30" s="16"/>
      <c r="H30" s="16"/>
      <c r="I30" s="16"/>
      <c r="J30" s="16"/>
      <c r="L30" s="16"/>
      <c r="M30" s="16"/>
      <c r="N30" s="16"/>
      <c r="O30" s="16"/>
    </row>
    <row r="31" spans="2:15" ht="15">
      <c r="B31" s="53" t="s">
        <v>9</v>
      </c>
      <c r="C31" s="53"/>
      <c r="D31" s="53"/>
      <c r="E31" s="20">
        <f>D7-B26</f>
        <v>0.5007195953420911</v>
      </c>
      <c r="G31" s="53" t="s">
        <v>9</v>
      </c>
      <c r="H31" s="53"/>
      <c r="I31" s="53"/>
      <c r="J31" s="20">
        <f>D7-G26</f>
        <v>0.4936756068811763</v>
      </c>
      <c r="L31" s="53" t="s">
        <v>9</v>
      </c>
      <c r="M31" s="53"/>
      <c r="N31" s="53"/>
      <c r="O31" s="20">
        <f>D7-L26</f>
        <v>0.48422310690183884</v>
      </c>
    </row>
    <row r="36" spans="2:15" ht="18">
      <c r="B36" s="1"/>
      <c r="C36" s="29">
        <v>0.88</v>
      </c>
      <c r="D36" s="30"/>
      <c r="E36" s="25"/>
      <c r="G36" s="1"/>
      <c r="H36" s="29">
        <v>0.92</v>
      </c>
      <c r="I36" s="30"/>
      <c r="J36" s="25"/>
      <c r="L36" s="1"/>
      <c r="M36" s="29">
        <v>0.94</v>
      </c>
      <c r="N36" s="30"/>
      <c r="O36" s="25"/>
    </row>
    <row r="37" spans="2:15" ht="15">
      <c r="B37" s="1"/>
      <c r="C37" s="1"/>
      <c r="D37" s="1"/>
      <c r="E37" s="1"/>
      <c r="G37" s="1"/>
      <c r="H37" s="1"/>
      <c r="I37" s="1"/>
      <c r="J37" s="1"/>
      <c r="L37" s="1"/>
      <c r="M37" s="1"/>
      <c r="N37" s="1"/>
      <c r="O37" s="1"/>
    </row>
    <row r="38" spans="2:15" ht="15">
      <c r="B38" s="53" t="s">
        <v>7</v>
      </c>
      <c r="C38" s="54"/>
      <c r="D38" s="54"/>
      <c r="E38" s="21"/>
      <c r="G38" s="53" t="s">
        <v>7</v>
      </c>
      <c r="H38" s="54"/>
      <c r="I38" s="54"/>
      <c r="J38" s="21"/>
      <c r="L38" s="53" t="s">
        <v>7</v>
      </c>
      <c r="M38" s="54"/>
      <c r="N38" s="54"/>
      <c r="O38" s="21"/>
    </row>
    <row r="39" spans="2:15" ht="15">
      <c r="B39" s="55">
        <f>S8*SQRT($D$7*(1-$D$7)/$B$7)</f>
        <v>0.09408928916692644</v>
      </c>
      <c r="C39" s="50"/>
      <c r="D39" s="50"/>
      <c r="E39" s="22"/>
      <c r="G39" s="55">
        <f>S7*SQRT($D$7*(1-$D$7)/$B$7)</f>
        <v>0.1059442491282082</v>
      </c>
      <c r="H39" s="50"/>
      <c r="I39" s="50"/>
      <c r="J39" s="22"/>
      <c r="L39" s="55">
        <f>S6*SQRT($D$7*(1-$D$7)/$B$7)</f>
        <v>0.11381729808667047</v>
      </c>
      <c r="M39" s="50"/>
      <c r="N39" s="50"/>
      <c r="O39" s="22"/>
    </row>
    <row r="40" spans="2:15" ht="15">
      <c r="B40" s="16"/>
      <c r="C40" s="16"/>
      <c r="D40" s="16"/>
      <c r="E40" s="16"/>
      <c r="G40" s="16"/>
      <c r="H40" s="16"/>
      <c r="I40" s="16"/>
      <c r="J40" s="16"/>
      <c r="L40" s="16"/>
      <c r="M40" s="16"/>
      <c r="N40" s="16"/>
      <c r="O40" s="16"/>
    </row>
    <row r="41" spans="2:15" ht="15">
      <c r="B41" s="16"/>
      <c r="C41" s="16"/>
      <c r="D41" s="16"/>
      <c r="E41" s="16"/>
      <c r="G41" s="16"/>
      <c r="H41" s="16"/>
      <c r="I41" s="16"/>
      <c r="J41" s="16"/>
      <c r="L41" s="16"/>
      <c r="M41" s="16"/>
      <c r="N41" s="16"/>
      <c r="O41" s="16"/>
    </row>
    <row r="42" spans="2:15" ht="15">
      <c r="B42" s="53" t="s">
        <v>8</v>
      </c>
      <c r="C42" s="53"/>
      <c r="D42" s="53"/>
      <c r="E42" s="20">
        <f>D7+B39</f>
        <v>0.7190892891669265</v>
      </c>
      <c r="G42" s="53" t="s">
        <v>8</v>
      </c>
      <c r="H42" s="53"/>
      <c r="I42" s="53"/>
      <c r="J42" s="20">
        <f>D7+G39</f>
        <v>0.7309442491282082</v>
      </c>
      <c r="L42" s="53" t="s">
        <v>8</v>
      </c>
      <c r="M42" s="53"/>
      <c r="N42" s="53"/>
      <c r="O42" s="20">
        <f>D7+L39</f>
        <v>0.7388172980866705</v>
      </c>
    </row>
    <row r="43" spans="2:15" ht="15">
      <c r="B43" s="16"/>
      <c r="C43" s="16"/>
      <c r="D43" s="16"/>
      <c r="E43" s="16"/>
      <c r="G43" s="16"/>
      <c r="H43" s="16"/>
      <c r="I43" s="16"/>
      <c r="J43" s="16"/>
      <c r="L43" s="16"/>
      <c r="M43" s="16"/>
      <c r="N43" s="16"/>
      <c r="O43" s="16"/>
    </row>
    <row r="44" spans="2:15" ht="15">
      <c r="B44" s="53" t="s">
        <v>9</v>
      </c>
      <c r="C44" s="53"/>
      <c r="D44" s="53"/>
      <c r="E44" s="20">
        <f>D7-B39</f>
        <v>0.5309107108330735</v>
      </c>
      <c r="G44" s="53" t="s">
        <v>9</v>
      </c>
      <c r="H44" s="53"/>
      <c r="I44" s="53"/>
      <c r="J44" s="20">
        <f>D7-G39</f>
        <v>0.5190557508717918</v>
      </c>
      <c r="L44" s="53" t="s">
        <v>9</v>
      </c>
      <c r="M44" s="53"/>
      <c r="N44" s="53"/>
      <c r="O44" s="20">
        <f>D7-L39</f>
        <v>0.5111827019133295</v>
      </c>
    </row>
  </sheetData>
  <sheetProtection/>
  <mergeCells count="61">
    <mergeCell ref="G16:I16"/>
    <mergeCell ref="G18:I18"/>
    <mergeCell ref="B12:D12"/>
    <mergeCell ref="B13:D13"/>
    <mergeCell ref="B16:D16"/>
    <mergeCell ref="B18:D18"/>
    <mergeCell ref="G5:H5"/>
    <mergeCell ref="I5:J5"/>
    <mergeCell ref="G6:H6"/>
    <mergeCell ref="G7:H7"/>
    <mergeCell ref="G8:H8"/>
    <mergeCell ref="I6:J6"/>
    <mergeCell ref="I7:J7"/>
    <mergeCell ref="C2:L2"/>
    <mergeCell ref="L16:N16"/>
    <mergeCell ref="L5:M5"/>
    <mergeCell ref="N5:O5"/>
    <mergeCell ref="L6:M6"/>
    <mergeCell ref="N6:O6"/>
    <mergeCell ref="L7:M7"/>
    <mergeCell ref="N7:O7"/>
    <mergeCell ref="L12:N12"/>
    <mergeCell ref="L13:N13"/>
    <mergeCell ref="B29:D29"/>
    <mergeCell ref="B31:D31"/>
    <mergeCell ref="L42:N42"/>
    <mergeCell ref="L44:N44"/>
    <mergeCell ref="L8:M8"/>
    <mergeCell ref="N8:O8"/>
    <mergeCell ref="I8:J8"/>
    <mergeCell ref="L18:N18"/>
    <mergeCell ref="G12:I12"/>
    <mergeCell ref="G13:I13"/>
    <mergeCell ref="G31:I31"/>
    <mergeCell ref="G25:I25"/>
    <mergeCell ref="G26:I26"/>
    <mergeCell ref="G29:I29"/>
    <mergeCell ref="B42:D42"/>
    <mergeCell ref="B44:D44"/>
    <mergeCell ref="G42:I42"/>
    <mergeCell ref="G44:I44"/>
    <mergeCell ref="B25:D25"/>
    <mergeCell ref="B26:D26"/>
    <mergeCell ref="L25:N25"/>
    <mergeCell ref="L26:N26"/>
    <mergeCell ref="L29:N29"/>
    <mergeCell ref="L31:N31"/>
    <mergeCell ref="B38:D38"/>
    <mergeCell ref="B39:D39"/>
    <mergeCell ref="G38:I38"/>
    <mergeCell ref="G39:I39"/>
    <mergeCell ref="L38:N38"/>
    <mergeCell ref="L39:N39"/>
    <mergeCell ref="Q8:R8"/>
    <mergeCell ref="S8:T8"/>
    <mergeCell ref="Q5:R5"/>
    <mergeCell ref="S5:T5"/>
    <mergeCell ref="Q6:R6"/>
    <mergeCell ref="S6:T6"/>
    <mergeCell ref="Q7:R7"/>
    <mergeCell ref="S7:T7"/>
  </mergeCell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4"/>
  <sheetViews>
    <sheetView zoomScalePageLayoutView="0" workbookViewId="0" topLeftCell="A1">
      <selection activeCell="F9" sqref="F9"/>
    </sheetView>
  </sheetViews>
  <sheetFormatPr defaultColWidth="9.140625" defaultRowHeight="12.75"/>
  <sheetData>
    <row r="2" spans="3:12" ht="30">
      <c r="C2" s="56" t="s">
        <v>20</v>
      </c>
      <c r="D2" s="56"/>
      <c r="E2" s="56"/>
      <c r="F2" s="56"/>
      <c r="G2" s="56"/>
      <c r="H2" s="56"/>
      <c r="I2" s="56"/>
      <c r="J2" s="56"/>
      <c r="K2" s="56"/>
      <c r="L2" s="56"/>
    </row>
    <row r="3" spans="2:8" ht="15">
      <c r="B3" s="1"/>
      <c r="C3" s="1"/>
      <c r="D3" s="1"/>
      <c r="E3" s="1"/>
      <c r="F3" s="1"/>
      <c r="G3" s="1"/>
      <c r="H3" s="2"/>
    </row>
    <row r="4" spans="2:8" ht="15">
      <c r="B4" s="1"/>
      <c r="C4" s="1"/>
      <c r="D4" s="1"/>
      <c r="E4" s="1"/>
      <c r="F4" s="1"/>
      <c r="G4" s="1"/>
      <c r="H4" s="2"/>
    </row>
    <row r="5" spans="2:20" ht="15.75">
      <c r="B5" s="1"/>
      <c r="C5" s="1"/>
      <c r="D5" s="1"/>
      <c r="E5" s="1"/>
      <c r="G5" s="49" t="s">
        <v>15</v>
      </c>
      <c r="H5" s="50"/>
      <c r="I5" s="51" t="s">
        <v>19</v>
      </c>
      <c r="J5" s="52"/>
      <c r="L5" s="49" t="s">
        <v>15</v>
      </c>
      <c r="M5" s="50"/>
      <c r="N5" s="51" t="s">
        <v>19</v>
      </c>
      <c r="O5" s="52"/>
      <c r="Q5" s="49" t="s">
        <v>15</v>
      </c>
      <c r="R5" s="50"/>
      <c r="S5" s="51" t="s">
        <v>19</v>
      </c>
      <c r="T5" s="52"/>
    </row>
    <row r="6" spans="2:20" ht="15.75">
      <c r="B6" s="24" t="s">
        <v>16</v>
      </c>
      <c r="C6" s="24"/>
      <c r="D6" s="24" t="s">
        <v>18</v>
      </c>
      <c r="E6" s="19"/>
      <c r="G6" s="45">
        <v>0.99</v>
      </c>
      <c r="H6" s="46"/>
      <c r="I6" s="47">
        <v>2.575</v>
      </c>
      <c r="J6" s="48"/>
      <c r="L6" s="45">
        <v>0.98</v>
      </c>
      <c r="M6" s="46"/>
      <c r="N6" s="47">
        <v>2.3263</v>
      </c>
      <c r="O6" s="48"/>
      <c r="Q6" s="45">
        <v>0.94</v>
      </c>
      <c r="R6" s="46"/>
      <c r="S6" s="47">
        <v>1.8808</v>
      </c>
      <c r="T6" s="48"/>
    </row>
    <row r="7" spans="2:20" ht="15.75">
      <c r="B7" s="7">
        <v>266</v>
      </c>
      <c r="C7" s="7"/>
      <c r="D7" s="3">
        <v>0.1353</v>
      </c>
      <c r="E7" s="19"/>
      <c r="G7" s="45">
        <v>0.95</v>
      </c>
      <c r="H7" s="46"/>
      <c r="I7" s="47">
        <v>1.96</v>
      </c>
      <c r="J7" s="48"/>
      <c r="L7" s="45">
        <v>0.97</v>
      </c>
      <c r="M7" s="46"/>
      <c r="N7" s="47">
        <v>2.1701</v>
      </c>
      <c r="O7" s="48"/>
      <c r="Q7" s="45">
        <v>0.92</v>
      </c>
      <c r="R7" s="46"/>
      <c r="S7" s="47">
        <v>1.7507</v>
      </c>
      <c r="T7" s="48"/>
    </row>
    <row r="8" spans="2:20" ht="15.75">
      <c r="B8" s="1"/>
      <c r="C8" s="1"/>
      <c r="D8" s="1"/>
      <c r="E8" s="1"/>
      <c r="G8" s="45">
        <v>0.9</v>
      </c>
      <c r="H8" s="46"/>
      <c r="I8" s="47">
        <v>1.645</v>
      </c>
      <c r="J8" s="48"/>
      <c r="L8" s="45">
        <v>0.96</v>
      </c>
      <c r="M8" s="46"/>
      <c r="N8" s="47">
        <v>2.0537</v>
      </c>
      <c r="O8" s="48"/>
      <c r="Q8" s="45">
        <v>0.88</v>
      </c>
      <c r="R8" s="46"/>
      <c r="S8" s="47">
        <v>1.5548</v>
      </c>
      <c r="T8" s="48"/>
    </row>
    <row r="9" spans="2:6" ht="15">
      <c r="B9" s="1"/>
      <c r="C9" s="1"/>
      <c r="D9" s="1"/>
      <c r="E9" s="1"/>
      <c r="F9" s="1"/>
    </row>
    <row r="10" spans="2:14" ht="18">
      <c r="B10" s="1"/>
      <c r="C10" s="29">
        <v>0.9</v>
      </c>
      <c r="D10" s="30"/>
      <c r="E10" s="25"/>
      <c r="F10" s="25"/>
      <c r="G10" s="25"/>
      <c r="H10" s="29">
        <v>0.95</v>
      </c>
      <c r="I10" s="26"/>
      <c r="J10" s="27"/>
      <c r="K10" s="28"/>
      <c r="L10" s="28"/>
      <c r="M10" s="29">
        <v>0.99</v>
      </c>
      <c r="N10" s="18"/>
    </row>
    <row r="11" spans="2:8" ht="15">
      <c r="B11" s="1"/>
      <c r="C11" s="1"/>
      <c r="D11" s="1"/>
      <c r="E11" s="1"/>
      <c r="F11" s="1"/>
      <c r="G11" s="1"/>
      <c r="H11" s="2"/>
    </row>
    <row r="12" spans="2:15" ht="15">
      <c r="B12" s="53" t="s">
        <v>7</v>
      </c>
      <c r="C12" s="54"/>
      <c r="D12" s="54"/>
      <c r="E12" s="21"/>
      <c r="F12" s="16"/>
      <c r="G12" s="53" t="s">
        <v>7</v>
      </c>
      <c r="H12" s="54"/>
      <c r="I12" s="54"/>
      <c r="J12" s="21"/>
      <c r="K12" s="16"/>
      <c r="L12" s="54" t="s">
        <v>7</v>
      </c>
      <c r="M12" s="54"/>
      <c r="N12" s="54"/>
      <c r="O12" s="21"/>
    </row>
    <row r="13" spans="2:15" ht="15">
      <c r="B13" s="55">
        <f>I8*SQRT($D$7*(1-$D$7)/$B$7)</f>
        <v>0.03449901629346995</v>
      </c>
      <c r="C13" s="50"/>
      <c r="D13" s="50"/>
      <c r="E13" s="22"/>
      <c r="F13" s="16"/>
      <c r="G13" s="55">
        <f>I7*SQRT($D$7*(1-$D$7)/$B$7)</f>
        <v>0.04110521090285781</v>
      </c>
      <c r="H13" s="50"/>
      <c r="I13" s="50"/>
      <c r="J13" s="22"/>
      <c r="K13" s="16"/>
      <c r="L13" s="57">
        <f>I6*SQRT($D$7*(1-$D$7)/B7)</f>
        <v>0.05400301942594841</v>
      </c>
      <c r="M13" s="57"/>
      <c r="N13" s="57"/>
      <c r="O13" s="23"/>
    </row>
    <row r="14" spans="2:15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16"/>
      <c r="O14" s="16"/>
    </row>
    <row r="15" spans="2:15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6"/>
      <c r="N15" s="16"/>
      <c r="O15" s="16"/>
    </row>
    <row r="16" spans="2:15" ht="15">
      <c r="B16" s="53" t="s">
        <v>8</v>
      </c>
      <c r="C16" s="53"/>
      <c r="D16" s="53"/>
      <c r="E16" s="20">
        <f>D7+B13</f>
        <v>0.16979901629346994</v>
      </c>
      <c r="F16" s="21"/>
      <c r="G16" s="53" t="s">
        <v>8</v>
      </c>
      <c r="H16" s="54"/>
      <c r="I16" s="54"/>
      <c r="J16" s="20">
        <f>D7+G13</f>
        <v>0.17640521090285782</v>
      </c>
      <c r="K16" s="21"/>
      <c r="L16" s="54" t="s">
        <v>8</v>
      </c>
      <c r="M16" s="54"/>
      <c r="N16" s="54"/>
      <c r="O16" s="20">
        <f>D7+L13</f>
        <v>0.1893030194259484</v>
      </c>
    </row>
    <row r="17" spans="2:15" ht="15">
      <c r="B17" s="16"/>
      <c r="C17" s="16"/>
      <c r="D17" s="16"/>
      <c r="E17" s="16"/>
      <c r="F17" s="21"/>
      <c r="G17" s="16"/>
      <c r="H17" s="16"/>
      <c r="I17" s="16"/>
      <c r="J17" s="16"/>
      <c r="K17" s="21"/>
      <c r="L17" s="17"/>
      <c r="M17" s="16"/>
      <c r="N17" s="16"/>
      <c r="O17" s="16"/>
    </row>
    <row r="18" spans="2:15" ht="15">
      <c r="B18" s="53" t="s">
        <v>9</v>
      </c>
      <c r="C18" s="53"/>
      <c r="D18" s="53"/>
      <c r="E18" s="20">
        <f>D7-B13</f>
        <v>0.10080098370653005</v>
      </c>
      <c r="F18" s="21"/>
      <c r="G18" s="53" t="s">
        <v>9</v>
      </c>
      <c r="H18" s="54"/>
      <c r="I18" s="54"/>
      <c r="J18" s="20">
        <f>D7-G13</f>
        <v>0.09419478909714218</v>
      </c>
      <c r="K18" s="21"/>
      <c r="L18" s="54" t="s">
        <v>9</v>
      </c>
      <c r="M18" s="54"/>
      <c r="N18" s="54"/>
      <c r="O18" s="20">
        <f>D7-L13</f>
        <v>0.0812969805740516</v>
      </c>
    </row>
    <row r="19" spans="2:15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3" spans="2:15" ht="18">
      <c r="B23" s="1"/>
      <c r="C23" s="29">
        <v>0.96</v>
      </c>
      <c r="D23" s="30"/>
      <c r="E23" s="25"/>
      <c r="G23" s="1"/>
      <c r="H23" s="29">
        <v>0.97</v>
      </c>
      <c r="I23" s="30"/>
      <c r="J23" s="25"/>
      <c r="L23" s="1"/>
      <c r="M23" s="29">
        <v>0.98</v>
      </c>
      <c r="N23" s="30"/>
      <c r="O23" s="25"/>
    </row>
    <row r="24" spans="2:15" ht="15">
      <c r="B24" s="1"/>
      <c r="C24" s="1"/>
      <c r="D24" s="1"/>
      <c r="E24" s="1"/>
      <c r="G24" s="1"/>
      <c r="H24" s="1"/>
      <c r="I24" s="1"/>
      <c r="J24" s="1"/>
      <c r="L24" s="1"/>
      <c r="M24" s="1"/>
      <c r="N24" s="1"/>
      <c r="O24" s="1"/>
    </row>
    <row r="25" spans="2:15" ht="15">
      <c r="B25" s="53" t="s">
        <v>7</v>
      </c>
      <c r="C25" s="54"/>
      <c r="D25" s="54"/>
      <c r="E25" s="21"/>
      <c r="G25" s="53" t="s">
        <v>7</v>
      </c>
      <c r="H25" s="54"/>
      <c r="I25" s="54"/>
      <c r="J25" s="21"/>
      <c r="L25" s="53" t="s">
        <v>7</v>
      </c>
      <c r="M25" s="54"/>
      <c r="N25" s="54"/>
      <c r="O25" s="21"/>
    </row>
    <row r="26" spans="2:15" ht="15">
      <c r="B26" s="55">
        <f>N8*SQRT($D$7*(1-$D$7)/$B$7)</f>
        <v>0.04307029164857097</v>
      </c>
      <c r="C26" s="50"/>
      <c r="D26" s="50"/>
      <c r="E26" s="22"/>
      <c r="G26" s="55">
        <f>N7*SQRT($D$7*(1-$D$7)/$B$7)</f>
        <v>0.045511437847087624</v>
      </c>
      <c r="H26" s="50"/>
      <c r="I26" s="50"/>
      <c r="J26" s="22"/>
      <c r="L26" s="55">
        <f>N6*SQRT($D$7*(1-$D$7)/$B$7)</f>
        <v>0.04878727149148884</v>
      </c>
      <c r="M26" s="50"/>
      <c r="N26" s="50"/>
      <c r="O26" s="22"/>
    </row>
    <row r="27" spans="2:15" ht="15">
      <c r="B27" s="16"/>
      <c r="C27" s="16"/>
      <c r="D27" s="16"/>
      <c r="E27" s="16"/>
      <c r="G27" s="16"/>
      <c r="H27" s="16"/>
      <c r="I27" s="16"/>
      <c r="J27" s="16"/>
      <c r="L27" s="16"/>
      <c r="M27" s="16"/>
      <c r="N27" s="16"/>
      <c r="O27" s="16"/>
    </row>
    <row r="28" spans="2:15" ht="15">
      <c r="B28" s="16"/>
      <c r="C28" s="16"/>
      <c r="D28" s="16"/>
      <c r="E28" s="16"/>
      <c r="G28" s="16"/>
      <c r="H28" s="16"/>
      <c r="I28" s="16"/>
      <c r="J28" s="16"/>
      <c r="L28" s="16"/>
      <c r="M28" s="16"/>
      <c r="N28" s="16"/>
      <c r="O28" s="16"/>
    </row>
    <row r="29" spans="2:15" ht="15">
      <c r="B29" s="53" t="s">
        <v>8</v>
      </c>
      <c r="C29" s="53"/>
      <c r="D29" s="53"/>
      <c r="E29" s="20">
        <f>D7+B26</f>
        <v>0.178370291648571</v>
      </c>
      <c r="G29" s="53" t="s">
        <v>8</v>
      </c>
      <c r="H29" s="53"/>
      <c r="I29" s="53"/>
      <c r="J29" s="20">
        <f>D7+G26</f>
        <v>0.18081143784708764</v>
      </c>
      <c r="L29" s="53" t="s">
        <v>8</v>
      </c>
      <c r="M29" s="53"/>
      <c r="N29" s="53"/>
      <c r="O29" s="20">
        <f>D7+L26</f>
        <v>0.18408727149148885</v>
      </c>
    </row>
    <row r="30" spans="2:15" ht="15">
      <c r="B30" s="16"/>
      <c r="C30" s="16"/>
      <c r="D30" s="16"/>
      <c r="E30" s="16"/>
      <c r="G30" s="16"/>
      <c r="H30" s="16"/>
      <c r="I30" s="16"/>
      <c r="J30" s="16"/>
      <c r="L30" s="16"/>
      <c r="M30" s="16"/>
      <c r="N30" s="16"/>
      <c r="O30" s="16"/>
    </row>
    <row r="31" spans="2:15" ht="15">
      <c r="B31" s="53" t="s">
        <v>9</v>
      </c>
      <c r="C31" s="53"/>
      <c r="D31" s="53"/>
      <c r="E31" s="20">
        <f>D7-B26</f>
        <v>0.09222970835142903</v>
      </c>
      <c r="G31" s="53" t="s">
        <v>9</v>
      </c>
      <c r="H31" s="53"/>
      <c r="I31" s="53"/>
      <c r="J31" s="20">
        <f>D7-G26</f>
        <v>0.08978856215291238</v>
      </c>
      <c r="L31" s="53" t="s">
        <v>9</v>
      </c>
      <c r="M31" s="53"/>
      <c r="N31" s="53"/>
      <c r="O31" s="20">
        <f>D7-L26</f>
        <v>0.08651272850851116</v>
      </c>
    </row>
    <row r="36" spans="2:15" ht="18">
      <c r="B36" s="1"/>
      <c r="C36" s="29">
        <v>0.88</v>
      </c>
      <c r="D36" s="30"/>
      <c r="E36" s="25"/>
      <c r="G36" s="1"/>
      <c r="H36" s="29">
        <v>0.92</v>
      </c>
      <c r="I36" s="30"/>
      <c r="J36" s="25"/>
      <c r="L36" s="1"/>
      <c r="M36" s="29">
        <v>0.94</v>
      </c>
      <c r="N36" s="30"/>
      <c r="O36" s="25"/>
    </row>
    <row r="37" spans="2:15" ht="15">
      <c r="B37" s="1"/>
      <c r="C37" s="1"/>
      <c r="D37" s="1"/>
      <c r="E37" s="1"/>
      <c r="G37" s="1"/>
      <c r="H37" s="1"/>
      <c r="I37" s="1"/>
      <c r="J37" s="1"/>
      <c r="L37" s="1"/>
      <c r="M37" s="1"/>
      <c r="N37" s="1"/>
      <c r="O37" s="1"/>
    </row>
    <row r="38" spans="2:15" ht="15">
      <c r="B38" s="53" t="s">
        <v>7</v>
      </c>
      <c r="C38" s="54"/>
      <c r="D38" s="54"/>
      <c r="E38" s="21"/>
      <c r="G38" s="53" t="s">
        <v>7</v>
      </c>
      <c r="H38" s="54"/>
      <c r="I38" s="54"/>
      <c r="J38" s="21"/>
      <c r="L38" s="53" t="s">
        <v>7</v>
      </c>
      <c r="M38" s="54"/>
      <c r="N38" s="54"/>
      <c r="O38" s="21"/>
    </row>
    <row r="39" spans="2:15" ht="15">
      <c r="B39" s="55">
        <f>S8*SQRT($D$7*(1-$D$7)/$B$7)</f>
        <v>0.03260733771008333</v>
      </c>
      <c r="C39" s="50"/>
      <c r="D39" s="50"/>
      <c r="E39" s="22"/>
      <c r="G39" s="55">
        <f>S7*SQRT($D$7*(1-$D$7)/$B$7)</f>
        <v>0.036715761595731214</v>
      </c>
      <c r="H39" s="50"/>
      <c r="I39" s="50"/>
      <c r="J39" s="22"/>
      <c r="L39" s="55">
        <f>S6*SQRT($D$7*(1-$D$7)/$B$7)</f>
        <v>0.039444224829640294</v>
      </c>
      <c r="M39" s="50"/>
      <c r="N39" s="50"/>
      <c r="O39" s="22"/>
    </row>
    <row r="40" spans="2:15" ht="15">
      <c r="B40" s="16"/>
      <c r="C40" s="16"/>
      <c r="D40" s="16"/>
      <c r="E40" s="16"/>
      <c r="G40" s="16"/>
      <c r="H40" s="16"/>
      <c r="I40" s="16"/>
      <c r="J40" s="16"/>
      <c r="L40" s="16"/>
      <c r="M40" s="16"/>
      <c r="N40" s="16"/>
      <c r="O40" s="16"/>
    </row>
    <row r="41" spans="2:15" ht="15">
      <c r="B41" s="16"/>
      <c r="C41" s="16"/>
      <c r="D41" s="16"/>
      <c r="E41" s="16"/>
      <c r="G41" s="16"/>
      <c r="H41" s="16"/>
      <c r="I41" s="16"/>
      <c r="J41" s="16"/>
      <c r="L41" s="16"/>
      <c r="M41" s="16"/>
      <c r="N41" s="16"/>
      <c r="O41" s="16"/>
    </row>
    <row r="42" spans="2:15" ht="15">
      <c r="B42" s="53" t="s">
        <v>8</v>
      </c>
      <c r="C42" s="53"/>
      <c r="D42" s="53"/>
      <c r="E42" s="20">
        <f>D7+B39</f>
        <v>0.16790733771008334</v>
      </c>
      <c r="G42" s="53" t="s">
        <v>8</v>
      </c>
      <c r="H42" s="53"/>
      <c r="I42" s="53"/>
      <c r="J42" s="20">
        <f>D7+G39</f>
        <v>0.17201576159573123</v>
      </c>
      <c r="L42" s="53" t="s">
        <v>8</v>
      </c>
      <c r="M42" s="53"/>
      <c r="N42" s="53"/>
      <c r="O42" s="20">
        <f>D7+L39</f>
        <v>0.1747442248296403</v>
      </c>
    </row>
    <row r="43" spans="2:15" ht="15">
      <c r="B43" s="16"/>
      <c r="C43" s="16"/>
      <c r="D43" s="16"/>
      <c r="E43" s="16"/>
      <c r="G43" s="16"/>
      <c r="H43" s="16"/>
      <c r="I43" s="16"/>
      <c r="J43" s="16"/>
      <c r="L43" s="16"/>
      <c r="M43" s="16"/>
      <c r="N43" s="16"/>
      <c r="O43" s="16"/>
    </row>
    <row r="44" spans="2:15" ht="15">
      <c r="B44" s="53" t="s">
        <v>9</v>
      </c>
      <c r="C44" s="53"/>
      <c r="D44" s="53"/>
      <c r="E44" s="20">
        <f>D7-B39</f>
        <v>0.10269266228991666</v>
      </c>
      <c r="G44" s="53" t="s">
        <v>9</v>
      </c>
      <c r="H44" s="53"/>
      <c r="I44" s="53"/>
      <c r="J44" s="20">
        <f>D7-G39</f>
        <v>0.09858423840426879</v>
      </c>
      <c r="L44" s="53" t="s">
        <v>9</v>
      </c>
      <c r="M44" s="53"/>
      <c r="N44" s="53"/>
      <c r="O44" s="20">
        <f>D7-L39</f>
        <v>0.0958557751703597</v>
      </c>
    </row>
  </sheetData>
  <sheetProtection/>
  <mergeCells count="61">
    <mergeCell ref="B42:D42"/>
    <mergeCell ref="G42:I42"/>
    <mergeCell ref="L42:N42"/>
    <mergeCell ref="B44:D44"/>
    <mergeCell ref="G44:I44"/>
    <mergeCell ref="L44:N44"/>
    <mergeCell ref="B38:D38"/>
    <mergeCell ref="G38:I38"/>
    <mergeCell ref="L38:N38"/>
    <mergeCell ref="B39:D39"/>
    <mergeCell ref="G39:I39"/>
    <mergeCell ref="L39:N39"/>
    <mergeCell ref="B29:D29"/>
    <mergeCell ref="G29:I29"/>
    <mergeCell ref="L29:N29"/>
    <mergeCell ref="B31:D31"/>
    <mergeCell ref="G31:I31"/>
    <mergeCell ref="L31:N31"/>
    <mergeCell ref="B25:D25"/>
    <mergeCell ref="G25:I25"/>
    <mergeCell ref="L25:N25"/>
    <mergeCell ref="B26:D26"/>
    <mergeCell ref="G26:I26"/>
    <mergeCell ref="L26:N26"/>
    <mergeCell ref="B16:D16"/>
    <mergeCell ref="G16:I16"/>
    <mergeCell ref="L16:N16"/>
    <mergeCell ref="B18:D18"/>
    <mergeCell ref="G18:I18"/>
    <mergeCell ref="L18:N18"/>
    <mergeCell ref="B12:D12"/>
    <mergeCell ref="G12:I12"/>
    <mergeCell ref="L12:N12"/>
    <mergeCell ref="B13:D13"/>
    <mergeCell ref="G13:I13"/>
    <mergeCell ref="L13:N13"/>
    <mergeCell ref="G8:H8"/>
    <mergeCell ref="I8:J8"/>
    <mergeCell ref="L8:M8"/>
    <mergeCell ref="N8:O8"/>
    <mergeCell ref="Q8:R8"/>
    <mergeCell ref="S8:T8"/>
    <mergeCell ref="G7:H7"/>
    <mergeCell ref="I7:J7"/>
    <mergeCell ref="L7:M7"/>
    <mergeCell ref="N7:O7"/>
    <mergeCell ref="Q7:R7"/>
    <mergeCell ref="S7:T7"/>
    <mergeCell ref="S5:T5"/>
    <mergeCell ref="G6:H6"/>
    <mergeCell ref="I6:J6"/>
    <mergeCell ref="L6:M6"/>
    <mergeCell ref="N6:O6"/>
    <mergeCell ref="Q6:R6"/>
    <mergeCell ref="S6:T6"/>
    <mergeCell ref="C2:L2"/>
    <mergeCell ref="G5:H5"/>
    <mergeCell ref="I5:J5"/>
    <mergeCell ref="L5:M5"/>
    <mergeCell ref="N5:O5"/>
    <mergeCell ref="Q5:R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4">
      <selection activeCell="G21" sqref="G21"/>
    </sheetView>
  </sheetViews>
  <sheetFormatPr defaultColWidth="9.140625" defaultRowHeight="12.75"/>
  <cols>
    <col min="3" max="6" width="9.140625" style="1" customWidth="1"/>
    <col min="7" max="7" width="12.140625" style="1" customWidth="1"/>
    <col min="8" max="8" width="14.00390625" style="1" customWidth="1"/>
    <col min="9" max="9" width="9.140625" style="2" customWidth="1"/>
  </cols>
  <sheetData>
    <row r="1" ht="15"/>
    <row r="2" spans="2:9" ht="12.75">
      <c r="B2" s="59" t="s">
        <v>10</v>
      </c>
      <c r="C2" s="59"/>
      <c r="D2" s="59"/>
      <c r="E2" s="59"/>
      <c r="F2" s="59"/>
      <c r="G2" s="59"/>
      <c r="H2" s="59"/>
      <c r="I2" s="59"/>
    </row>
    <row r="3" spans="2:9" ht="12.75">
      <c r="B3" s="59"/>
      <c r="C3" s="59"/>
      <c r="D3" s="59"/>
      <c r="E3" s="59"/>
      <c r="F3" s="59"/>
      <c r="G3" s="59"/>
      <c r="H3" s="59"/>
      <c r="I3" s="59"/>
    </row>
    <row r="4" ht="15"/>
    <row r="5" spans="2:9" ht="15.75">
      <c r="B5" s="9" t="s">
        <v>12</v>
      </c>
      <c r="C5" s="10"/>
      <c r="D5" s="10"/>
      <c r="E5" s="10"/>
      <c r="F5" s="10"/>
      <c r="G5" s="6"/>
      <c r="H5" s="6"/>
      <c r="I5" s="8"/>
    </row>
    <row r="6" ht="15"/>
    <row r="7" spans="2:9" ht="15.75">
      <c r="B7" s="12" t="s">
        <v>13</v>
      </c>
      <c r="C7" s="4"/>
      <c r="D7" s="4"/>
      <c r="E7" s="4"/>
      <c r="F7" s="4"/>
      <c r="G7" s="4"/>
      <c r="H7" s="4"/>
      <c r="I7" s="11"/>
    </row>
    <row r="8" ht="15"/>
    <row r="9" spans="3:9" ht="15">
      <c r="C9" s="5" t="s">
        <v>0</v>
      </c>
      <c r="D9" s="5" t="s">
        <v>1</v>
      </c>
      <c r="E9" s="5" t="s">
        <v>2</v>
      </c>
      <c r="G9" s="5" t="s">
        <v>3</v>
      </c>
      <c r="H9" s="5" t="s">
        <v>4</v>
      </c>
      <c r="I9" s="5" t="s">
        <v>5</v>
      </c>
    </row>
    <row r="10" spans="3:9" ht="15">
      <c r="C10" s="7">
        <v>100</v>
      </c>
      <c r="D10" s="7">
        <v>34</v>
      </c>
      <c r="E10" s="3">
        <f>D10/C10</f>
        <v>0.34</v>
      </c>
      <c r="G10" s="6">
        <v>200</v>
      </c>
      <c r="H10" s="6">
        <v>78</v>
      </c>
      <c r="I10" s="4">
        <f>H10/G10</f>
        <v>0.39</v>
      </c>
    </row>
    <row r="11" ht="15"/>
    <row r="12" spans="8:9" ht="15">
      <c r="H12" s="15" t="s">
        <v>15</v>
      </c>
      <c r="I12" s="2" t="s">
        <v>14</v>
      </c>
    </row>
    <row r="13" spans="3:9" ht="15">
      <c r="C13" s="58" t="s">
        <v>11</v>
      </c>
      <c r="D13" s="58"/>
      <c r="E13" s="58"/>
      <c r="F13" s="58"/>
      <c r="H13" s="13">
        <v>0.99</v>
      </c>
      <c r="I13" s="14">
        <v>2.575</v>
      </c>
    </row>
    <row r="14" spans="3:9" ht="21" customHeight="1">
      <c r="C14" s="62">
        <v>1.96</v>
      </c>
      <c r="D14" s="62"/>
      <c r="E14" s="62"/>
      <c r="F14" s="62"/>
      <c r="H14" s="13">
        <v>0.95</v>
      </c>
      <c r="I14" s="14">
        <v>1.96</v>
      </c>
    </row>
    <row r="15" spans="8:9" ht="20.25" customHeight="1">
      <c r="H15" s="13">
        <v>0.9</v>
      </c>
      <c r="I15" s="14">
        <v>1.645</v>
      </c>
    </row>
    <row r="16" ht="15"/>
    <row r="17" spans="3:6" ht="15">
      <c r="C17" s="58" t="s">
        <v>6</v>
      </c>
      <c r="D17" s="58"/>
      <c r="E17" s="58"/>
      <c r="F17" s="58"/>
    </row>
    <row r="18" spans="3:6" ht="15">
      <c r="C18" s="60">
        <f>(E10-I10)*100</f>
        <v>-4.999999999999999</v>
      </c>
      <c r="D18" s="60"/>
      <c r="E18" s="60"/>
      <c r="F18" s="60"/>
    </row>
    <row r="21" spans="3:6" ht="15">
      <c r="C21" s="58" t="s">
        <v>7</v>
      </c>
      <c r="D21" s="58"/>
      <c r="E21" s="58"/>
      <c r="F21" s="58"/>
    </row>
    <row r="22" spans="3:6" ht="17.25" customHeight="1">
      <c r="C22" s="60">
        <f>C14*SQRT(E10*(1-E10)/C10+I10*(1-I10)/G10)*100</f>
        <v>11.48483069095927</v>
      </c>
      <c r="D22" s="60"/>
      <c r="E22" s="60"/>
      <c r="F22" s="60"/>
    </row>
    <row r="25" spans="3:7" ht="15">
      <c r="C25" s="58" t="s">
        <v>8</v>
      </c>
      <c r="D25" s="58"/>
      <c r="E25" s="58"/>
      <c r="F25" s="60">
        <f>C18+C22</f>
        <v>6.484830690959272</v>
      </c>
      <c r="G25" s="61"/>
    </row>
    <row r="27" spans="3:7" ht="15">
      <c r="C27" s="58" t="s">
        <v>9</v>
      </c>
      <c r="D27" s="58"/>
      <c r="E27" s="58"/>
      <c r="F27" s="60">
        <f>C18-C22</f>
        <v>-16.48483069095927</v>
      </c>
      <c r="G27" s="61"/>
    </row>
  </sheetData>
  <sheetProtection/>
  <mergeCells count="11">
    <mergeCell ref="C18:F18"/>
    <mergeCell ref="C21:F21"/>
    <mergeCell ref="B2:I3"/>
    <mergeCell ref="C27:E27"/>
    <mergeCell ref="F27:G27"/>
    <mergeCell ref="C22:F22"/>
    <mergeCell ref="C13:F13"/>
    <mergeCell ref="C14:F14"/>
    <mergeCell ref="C25:E25"/>
    <mergeCell ref="F25:G25"/>
    <mergeCell ref="C17:F17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4"/>
  <sheetViews>
    <sheetView tabSelected="1" zoomScalePageLayoutView="0" workbookViewId="0" topLeftCell="A4">
      <selection activeCell="I7" sqref="I7"/>
    </sheetView>
  </sheetViews>
  <sheetFormatPr defaultColWidth="9.140625" defaultRowHeight="12.75"/>
  <cols>
    <col min="6" max="6" width="12.28125" style="0" customWidth="1"/>
    <col min="13" max="13" width="15.140625" style="0" customWidth="1"/>
  </cols>
  <sheetData>
    <row r="2" spans="2:6" ht="12">
      <c r="B2" s="68" t="s">
        <v>34</v>
      </c>
      <c r="C2" s="69"/>
      <c r="D2" s="69"/>
      <c r="E2" s="69"/>
      <c r="F2" s="69"/>
    </row>
    <row r="3" spans="2:6" ht="21.75" customHeight="1">
      <c r="B3" s="69"/>
      <c r="C3" s="69"/>
      <c r="D3" s="69"/>
      <c r="E3" s="69"/>
      <c r="F3" s="69"/>
    </row>
    <row r="5" spans="2:6" ht="26.25" customHeight="1">
      <c r="B5" s="65" t="s">
        <v>32</v>
      </c>
      <c r="C5" s="66"/>
      <c r="E5" s="67" t="s">
        <v>33</v>
      </c>
      <c r="F5" s="66"/>
    </row>
    <row r="6" spans="2:7" ht="28.5" customHeight="1">
      <c r="B6" s="34" t="s">
        <v>28</v>
      </c>
      <c r="C6" s="34">
        <v>44</v>
      </c>
      <c r="D6" s="35"/>
      <c r="E6" s="34" t="s">
        <v>31</v>
      </c>
      <c r="F6" s="34">
        <v>36</v>
      </c>
      <c r="G6" s="35"/>
    </row>
    <row r="7" spans="2:7" ht="33.75" customHeight="1">
      <c r="B7" s="33"/>
      <c r="C7" s="34">
        <v>51.8</v>
      </c>
      <c r="D7" s="35"/>
      <c r="E7" s="33"/>
      <c r="F7" s="34">
        <v>47.4</v>
      </c>
      <c r="G7" s="35"/>
    </row>
    <row r="8" spans="2:7" ht="26.25">
      <c r="B8" s="34" t="s">
        <v>29</v>
      </c>
      <c r="C8" s="34">
        <v>2.5</v>
      </c>
      <c r="D8" s="35"/>
      <c r="E8" s="34" t="s">
        <v>30</v>
      </c>
      <c r="F8" s="34">
        <v>3.7</v>
      </c>
      <c r="G8" s="35"/>
    </row>
    <row r="9" spans="2:7" ht="23.25">
      <c r="B9" s="63"/>
      <c r="C9" s="63"/>
      <c r="D9" s="71"/>
      <c r="E9" s="63"/>
      <c r="F9" s="63"/>
      <c r="G9" s="35"/>
    </row>
    <row r="10" spans="2:7" ht="23.25">
      <c r="B10" s="70" t="s">
        <v>23</v>
      </c>
      <c r="C10" s="70">
        <v>0.99</v>
      </c>
      <c r="D10" s="35"/>
      <c r="E10" s="63"/>
      <c r="F10" s="63"/>
      <c r="G10" s="35"/>
    </row>
    <row r="11" spans="2:7" ht="23.25">
      <c r="B11" s="63"/>
      <c r="C11" s="63"/>
      <c r="D11" s="35"/>
      <c r="E11" s="63"/>
      <c r="F11" s="63"/>
      <c r="G11" s="35"/>
    </row>
    <row r="12" spans="2:9" ht="23.25">
      <c r="B12" s="37"/>
      <c r="C12" s="37"/>
      <c r="D12" s="35"/>
      <c r="E12" s="35"/>
      <c r="F12" s="37"/>
      <c r="G12" s="35"/>
      <c r="I12" s="37"/>
    </row>
    <row r="13" spans="2:14" ht="23.25">
      <c r="B13" s="38" t="s">
        <v>24</v>
      </c>
      <c r="C13" s="39">
        <f>-_xlfn.NORM.S.INV((1-C10)/2)</f>
        <v>2.5758293035489</v>
      </c>
      <c r="D13" s="35"/>
      <c r="E13" s="64"/>
      <c r="G13" s="37">
        <f>C7-F7</f>
        <v>4.399999999999999</v>
      </c>
      <c r="I13" s="38" t="s">
        <v>26</v>
      </c>
      <c r="J13" s="42">
        <f>C13*SQRT((C8*C8)/C6+F8*F8/F6)</f>
        <v>1.8616016326743559</v>
      </c>
      <c r="L13" s="43">
        <f>G13-J13</f>
        <v>2.5383983673256427</v>
      </c>
      <c r="N13" s="43">
        <f>G13+J13</f>
        <v>6.261601632674354</v>
      </c>
    </row>
    <row r="14" spans="2:9" ht="23.25">
      <c r="B14" s="40"/>
      <c r="C14" s="40"/>
      <c r="D14" s="35"/>
      <c r="I14" s="35"/>
    </row>
  </sheetData>
  <sheetProtection/>
  <mergeCells count="3">
    <mergeCell ref="B5:C5"/>
    <mergeCell ref="E5:F5"/>
    <mergeCell ref="B2:F3"/>
  </mergeCells>
  <printOptions/>
  <pageMargins left="0.7" right="0.7" top="0.75" bottom="0.75" header="0.3" footer="0.3"/>
  <pageSetup horizontalDpi="1200" verticalDpi="1200" orientation="portrait" r:id="rId6"/>
  <legacyDrawing r:id="rId5"/>
  <oleObjects>
    <oleObject progId="Equation.DSMT4" shapeId="43419568" r:id="rId1"/>
    <oleObject progId="Equation.DSMT4" shapeId="43429036" r:id="rId2"/>
    <oleObject progId="Equation.DSMT4" shapeId="43437469" r:id="rId3"/>
    <oleObject progId="Equation.DSMT4" shapeId="434483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</dc:creator>
  <cp:keywords/>
  <dc:description/>
  <cp:lastModifiedBy>Abe Mirza</cp:lastModifiedBy>
  <dcterms:created xsi:type="dcterms:W3CDTF">2007-05-05T07:40:38Z</dcterms:created>
  <dcterms:modified xsi:type="dcterms:W3CDTF">2019-11-02T06:12:19Z</dcterms:modified>
  <cp:category/>
  <cp:version/>
  <cp:contentType/>
  <cp:contentStatus/>
</cp:coreProperties>
</file>