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e\Desktop\Fall 2016\Sierra\"/>
    </mc:Choice>
  </mc:AlternateContent>
  <bookViews>
    <workbookView xWindow="240" yWindow="3060" windowWidth="14990" windowHeight="5030"/>
  </bookViews>
  <sheets>
    <sheet name="pw_excel_rostr.p_download-1" sheetId="1" r:id="rId1"/>
    <sheet name="Sheet1" sheetId="3" r:id="rId2"/>
    <sheet name="pw_excel_rostr.p_download-1 (2" sheetId="2" state="hidden" r:id="rId3"/>
  </sheets>
  <calcPr calcId="171027"/>
</workbook>
</file>

<file path=xl/calcChain.xml><?xml version="1.0" encoding="utf-8"?>
<calcChain xmlns="http://schemas.openxmlformats.org/spreadsheetml/2006/main">
  <c r="AH30" i="1" l="1"/>
  <c r="AH5" i="1"/>
  <c r="AH26" i="1"/>
  <c r="AH10" i="1"/>
  <c r="AH15" i="1"/>
  <c r="AH13" i="1"/>
  <c r="AH16" i="1"/>
  <c r="AH19" i="1"/>
  <c r="AH27" i="1"/>
  <c r="AH12" i="1"/>
  <c r="AH31" i="1"/>
  <c r="AH32" i="1"/>
  <c r="AH17" i="1"/>
  <c r="AH28" i="1"/>
  <c r="AH18" i="1"/>
  <c r="AH6" i="1"/>
  <c r="AH29" i="1"/>
  <c r="AH9" i="1"/>
  <c r="AH23" i="1"/>
  <c r="AH24" i="1"/>
  <c r="AH8" i="1"/>
  <c r="AH22" i="1"/>
  <c r="AH14" i="1"/>
  <c r="AH25" i="1"/>
  <c r="AH21" i="1"/>
  <c r="AH11" i="1"/>
  <c r="AH7" i="1"/>
  <c r="AL45" i="2" l="1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E45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E44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E43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E42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E41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E39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E38" i="2"/>
  <c r="AM36" i="2"/>
  <c r="AM35" i="2"/>
  <c r="AM34" i="2"/>
  <c r="AM33" i="2"/>
  <c r="AM32" i="2"/>
  <c r="AN32" i="2" s="1"/>
  <c r="AO32" i="2" s="1"/>
  <c r="AM31" i="2"/>
  <c r="AM30" i="2"/>
  <c r="AM29" i="2"/>
  <c r="AN28" i="2"/>
  <c r="AO28" i="2" s="1"/>
  <c r="AM28" i="2"/>
  <c r="AM27" i="2"/>
  <c r="AM26" i="2"/>
  <c r="AM25" i="2"/>
  <c r="AM24" i="2"/>
  <c r="AM23" i="2"/>
  <c r="AM22" i="2"/>
  <c r="AN21" i="2"/>
  <c r="AO21" i="2" s="1"/>
  <c r="AM21" i="2"/>
  <c r="AM20" i="2"/>
  <c r="AM19" i="2"/>
  <c r="AN18" i="2"/>
  <c r="AO18" i="2" s="1"/>
  <c r="AM18" i="2"/>
  <c r="AM17" i="2"/>
  <c r="AM16" i="2"/>
  <c r="AM15" i="2"/>
  <c r="AN15" i="2" s="1"/>
  <c r="AO15" i="2" s="1"/>
  <c r="AM14" i="2"/>
  <c r="AM13" i="2"/>
  <c r="AM12" i="2"/>
  <c r="AN12" i="2" s="1"/>
  <c r="AO12" i="2" s="1"/>
  <c r="AM11" i="2"/>
  <c r="AM10" i="2"/>
  <c r="AM9" i="2"/>
  <c r="AM8" i="2"/>
  <c r="AM7" i="2"/>
  <c r="AN7" i="2" s="1"/>
  <c r="AO7" i="2" s="1"/>
  <c r="AM6" i="2"/>
  <c r="AM5" i="2"/>
  <c r="AM4" i="2"/>
  <c r="AN4" i="2" s="1"/>
  <c r="AO4" i="2" s="1"/>
  <c r="AR3" i="2"/>
  <c r="AM3" i="2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B42" i="1"/>
  <c r="B38" i="1"/>
  <c r="B35" i="1"/>
  <c r="C36" i="1"/>
  <c r="C48" i="1" s="1"/>
  <c r="E36" i="1"/>
  <c r="E48" i="1" s="1"/>
  <c r="G36" i="1"/>
  <c r="G48" i="1" s="1"/>
  <c r="I36" i="1"/>
  <c r="I48" i="1" s="1"/>
  <c r="K36" i="1"/>
  <c r="K48" i="1" s="1"/>
  <c r="M36" i="1"/>
  <c r="M48" i="1" s="1"/>
  <c r="O36" i="1"/>
  <c r="O48" i="1" s="1"/>
  <c r="R36" i="1"/>
  <c r="R48" i="1" s="1"/>
  <c r="T36" i="1"/>
  <c r="T48" i="1" s="1"/>
  <c r="V36" i="1"/>
  <c r="V48" i="1" s="1"/>
  <c r="X36" i="1"/>
  <c r="X48" i="1" s="1"/>
  <c r="Z36" i="1"/>
  <c r="Z48" i="1" s="1"/>
  <c r="AB36" i="1"/>
  <c r="AB48" i="1" s="1"/>
  <c r="AD36" i="1"/>
  <c r="AD48" i="1" s="1"/>
  <c r="AF36" i="1"/>
  <c r="AF48" i="1" s="1"/>
  <c r="C39" i="1"/>
  <c r="E39" i="1"/>
  <c r="G39" i="1"/>
  <c r="I39" i="1"/>
  <c r="K39" i="1"/>
  <c r="M39" i="1"/>
  <c r="O39" i="1"/>
  <c r="R39" i="1"/>
  <c r="T39" i="1"/>
  <c r="V39" i="1"/>
  <c r="X39" i="1"/>
  <c r="Z39" i="1"/>
  <c r="AB39" i="1"/>
  <c r="AD39" i="1"/>
  <c r="AF39" i="1"/>
  <c r="C40" i="1"/>
  <c r="E40" i="1"/>
  <c r="G40" i="1"/>
  <c r="I40" i="1"/>
  <c r="K40" i="1"/>
  <c r="M40" i="1"/>
  <c r="O40" i="1"/>
  <c r="R40" i="1"/>
  <c r="T40" i="1"/>
  <c r="V40" i="1"/>
  <c r="X40" i="1"/>
  <c r="Z40" i="1"/>
  <c r="AB40" i="1"/>
  <c r="AD40" i="1"/>
  <c r="AF40" i="1"/>
  <c r="C41" i="1"/>
  <c r="E41" i="1"/>
  <c r="G41" i="1"/>
  <c r="I41" i="1"/>
  <c r="K41" i="1"/>
  <c r="M41" i="1"/>
  <c r="O41" i="1"/>
  <c r="R41" i="1"/>
  <c r="T41" i="1"/>
  <c r="V41" i="1"/>
  <c r="X41" i="1"/>
  <c r="Z41" i="1"/>
  <c r="AB41" i="1"/>
  <c r="AD41" i="1"/>
  <c r="AF41" i="1"/>
  <c r="D36" i="1"/>
  <c r="D48" i="1" s="1"/>
  <c r="F36" i="1"/>
  <c r="F48" i="1" s="1"/>
  <c r="H36" i="1"/>
  <c r="H48" i="1" s="1"/>
  <c r="J36" i="1"/>
  <c r="J48" i="1" s="1"/>
  <c r="L36" i="1"/>
  <c r="L48" i="1" s="1"/>
  <c r="N36" i="1"/>
  <c r="N48" i="1" s="1"/>
  <c r="P36" i="1"/>
  <c r="P48" i="1" s="1"/>
  <c r="S36" i="1"/>
  <c r="S48" i="1" s="1"/>
  <c r="U36" i="1"/>
  <c r="U48" i="1" s="1"/>
  <c r="W36" i="1"/>
  <c r="W48" i="1" s="1"/>
  <c r="Y36" i="1"/>
  <c r="Y48" i="1" s="1"/>
  <c r="AA36" i="1"/>
  <c r="AA48" i="1" s="1"/>
  <c r="AC36" i="1"/>
  <c r="AC48" i="1" s="1"/>
  <c r="AE36" i="1"/>
  <c r="AE48" i="1" s="1"/>
  <c r="AG36" i="1"/>
  <c r="AG48" i="1" s="1"/>
  <c r="D39" i="1"/>
  <c r="F39" i="1"/>
  <c r="H39" i="1"/>
  <c r="J39" i="1"/>
  <c r="L39" i="1"/>
  <c r="N39" i="1"/>
  <c r="P39" i="1"/>
  <c r="S39" i="1"/>
  <c r="U39" i="1"/>
  <c r="W39" i="1"/>
  <c r="Y39" i="1"/>
  <c r="AA39" i="1"/>
  <c r="AC39" i="1"/>
  <c r="AE39" i="1"/>
  <c r="AG39" i="1"/>
  <c r="D40" i="1"/>
  <c r="F40" i="1"/>
  <c r="H40" i="1"/>
  <c r="J40" i="1"/>
  <c r="L40" i="1"/>
  <c r="N40" i="1"/>
  <c r="P40" i="1"/>
  <c r="S40" i="1"/>
  <c r="U40" i="1"/>
  <c r="W40" i="1"/>
  <c r="Y40" i="1"/>
  <c r="AA40" i="1"/>
  <c r="AC40" i="1"/>
  <c r="AE40" i="1"/>
  <c r="AG40" i="1"/>
  <c r="D41" i="1"/>
  <c r="F41" i="1"/>
  <c r="H41" i="1"/>
  <c r="J41" i="1"/>
  <c r="L41" i="1"/>
  <c r="N41" i="1"/>
  <c r="P41" i="1"/>
  <c r="S41" i="1"/>
  <c r="U41" i="1"/>
  <c r="W41" i="1"/>
  <c r="Y41" i="1"/>
  <c r="AA41" i="1"/>
  <c r="AC41" i="1"/>
  <c r="AE41" i="1"/>
  <c r="AG41" i="1"/>
  <c r="B41" i="1"/>
  <c r="B39" i="1"/>
  <c r="B40" i="1"/>
  <c r="B36" i="1"/>
  <c r="B48" i="1" s="1"/>
  <c r="AD45" i="1" l="1"/>
  <c r="AD44" i="1"/>
  <c r="AD47" i="1"/>
  <c r="Z45" i="1"/>
  <c r="Z44" i="1"/>
  <c r="Z47" i="1"/>
  <c r="V45" i="1"/>
  <c r="V44" i="1"/>
  <c r="V47" i="1"/>
  <c r="R45" i="1"/>
  <c r="R44" i="1"/>
  <c r="R47" i="1"/>
  <c r="M45" i="1"/>
  <c r="M44" i="1"/>
  <c r="M47" i="1"/>
  <c r="I45" i="1"/>
  <c r="I44" i="1"/>
  <c r="I47" i="1"/>
  <c r="E45" i="1"/>
  <c r="E44" i="1"/>
  <c r="E47" i="1"/>
  <c r="AG45" i="1"/>
  <c r="AG44" i="1"/>
  <c r="AG47" i="1"/>
  <c r="AC44" i="1"/>
  <c r="AC47" i="1"/>
  <c r="AC45" i="1"/>
  <c r="Y44" i="1"/>
  <c r="Y47" i="1"/>
  <c r="Y45" i="1"/>
  <c r="U45" i="1"/>
  <c r="U44" i="1"/>
  <c r="U47" i="1"/>
  <c r="P44" i="1"/>
  <c r="P47" i="1"/>
  <c r="P45" i="1"/>
  <c r="L44" i="1"/>
  <c r="L47" i="1"/>
  <c r="L45" i="1"/>
  <c r="H45" i="1"/>
  <c r="H44" i="1"/>
  <c r="H47" i="1"/>
  <c r="D44" i="1"/>
  <c r="D47" i="1"/>
  <c r="D45" i="1"/>
  <c r="AF44" i="1"/>
  <c r="AF47" i="1"/>
  <c r="AF45" i="1"/>
  <c r="AB44" i="1"/>
  <c r="AB47" i="1"/>
  <c r="AB45" i="1"/>
  <c r="X44" i="1"/>
  <c r="X47" i="1"/>
  <c r="X45" i="1"/>
  <c r="T44" i="1"/>
  <c r="T47" i="1"/>
  <c r="T45" i="1"/>
  <c r="O44" i="1"/>
  <c r="O47" i="1"/>
  <c r="O45" i="1"/>
  <c r="K44" i="1"/>
  <c r="K47" i="1"/>
  <c r="K45" i="1"/>
  <c r="G44" i="1"/>
  <c r="G47" i="1"/>
  <c r="G45" i="1"/>
  <c r="C44" i="1"/>
  <c r="C47" i="1"/>
  <c r="C45" i="1"/>
  <c r="AE44" i="1"/>
  <c r="AE45" i="1"/>
  <c r="AE47" i="1"/>
  <c r="AA47" i="1"/>
  <c r="AA45" i="1"/>
  <c r="AA44" i="1"/>
  <c r="W44" i="1"/>
  <c r="W45" i="1"/>
  <c r="W47" i="1"/>
  <c r="S45" i="1"/>
  <c r="S44" i="1"/>
  <c r="S47" i="1"/>
  <c r="N47" i="1"/>
  <c r="N45" i="1"/>
  <c r="N44" i="1"/>
  <c r="J44" i="1"/>
  <c r="J45" i="1"/>
  <c r="J47" i="1"/>
  <c r="F45" i="1"/>
  <c r="F44" i="1"/>
  <c r="F47" i="1"/>
  <c r="B47" i="1"/>
  <c r="B45" i="1"/>
  <c r="B44" i="1"/>
  <c r="AN5" i="2"/>
  <c r="AO5" i="2" s="1"/>
  <c r="AN9" i="2"/>
  <c r="AO9" i="2" s="1"/>
  <c r="AN13" i="2"/>
  <c r="AO13" i="2" s="1"/>
  <c r="AN10" i="2"/>
  <c r="AO10" i="2" s="1"/>
  <c r="AN34" i="2"/>
  <c r="AO34" i="2" s="1"/>
  <c r="AN8" i="2"/>
  <c r="AO8" i="2" s="1"/>
  <c r="AN16" i="2"/>
  <c r="AO16" i="2" s="1"/>
  <c r="AN19" i="2"/>
  <c r="AO19" i="2" s="1"/>
  <c r="AN22" i="2"/>
  <c r="AO22" i="2" s="1"/>
  <c r="AN29" i="2"/>
  <c r="AO29" i="2" s="1"/>
  <c r="AN33" i="2"/>
  <c r="AO33" i="2" s="1"/>
  <c r="AN36" i="2"/>
  <c r="AN20" i="2"/>
  <c r="AO20" i="2" s="1"/>
  <c r="AN27" i="2"/>
  <c r="AO27" i="2" s="1"/>
  <c r="AN30" i="2"/>
  <c r="AO30" i="2" s="1"/>
  <c r="AN6" i="2"/>
  <c r="AO6" i="2" s="1"/>
  <c r="AN14" i="2"/>
  <c r="AO14" i="2" s="1"/>
  <c r="AN24" i="2"/>
  <c r="AO24" i="2" s="1"/>
  <c r="AN31" i="2"/>
  <c r="AO31" i="2" s="1"/>
  <c r="AN35" i="2"/>
  <c r="AO35" i="2" s="1"/>
  <c r="AM39" i="2"/>
  <c r="AN23" i="2"/>
  <c r="AO23" i="2" s="1"/>
  <c r="AM45" i="2"/>
  <c r="AN17" i="2"/>
  <c r="AO17" i="2" s="1"/>
  <c r="AN25" i="2"/>
  <c r="AO25" i="2" s="1"/>
  <c r="AQ3" i="2"/>
  <c r="AU3" i="2"/>
  <c r="AM43" i="2"/>
  <c r="AN11" i="2"/>
  <c r="AO11" i="2" s="1"/>
  <c r="AM41" i="2"/>
  <c r="AN3" i="2"/>
  <c r="AM44" i="2"/>
  <c r="AN26" i="2"/>
  <c r="AO26" i="2" s="1"/>
  <c r="AM38" i="2"/>
  <c r="AM42" i="2"/>
  <c r="AS3" i="2"/>
  <c r="AN45" i="2" l="1"/>
  <c r="AN38" i="2"/>
  <c r="AN44" i="2"/>
  <c r="AO3" i="2"/>
  <c r="AN41" i="2"/>
  <c r="AN43" i="2"/>
  <c r="AN42" i="2"/>
  <c r="AN39" i="2"/>
  <c r="AH20" i="1"/>
  <c r="AH33" i="1"/>
  <c r="AI13" i="1" l="1"/>
  <c r="AJ13" i="1" s="1"/>
  <c r="AI26" i="1"/>
  <c r="AJ26" i="1" s="1"/>
  <c r="AI19" i="1"/>
  <c r="AJ19" i="1" s="1"/>
  <c r="AI12" i="1"/>
  <c r="AJ12" i="1" s="1"/>
  <c r="AI31" i="1"/>
  <c r="AJ31" i="1" s="1"/>
  <c r="AI25" i="1"/>
  <c r="AJ25" i="1" s="1"/>
  <c r="AI28" i="1"/>
  <c r="AJ28" i="1" s="1"/>
  <c r="AI23" i="1"/>
  <c r="AJ23" i="1" s="1"/>
  <c r="AI29" i="1"/>
  <c r="AJ29" i="1" s="1"/>
  <c r="AI8" i="1"/>
  <c r="AJ8" i="1" s="1"/>
  <c r="AI14" i="1"/>
  <c r="AJ14" i="1" s="1"/>
  <c r="AI16" i="1"/>
  <c r="AJ16" i="1" s="1"/>
  <c r="AI17" i="1"/>
  <c r="AJ17" i="1" s="1"/>
  <c r="AI10" i="1"/>
  <c r="AJ10" i="1" s="1"/>
  <c r="AI5" i="1"/>
  <c r="AJ5" i="1" s="1"/>
  <c r="AI15" i="1"/>
  <c r="AJ15" i="1" s="1"/>
  <c r="AI21" i="1"/>
  <c r="AJ21" i="1" s="1"/>
  <c r="AI11" i="1"/>
  <c r="AJ11" i="1" s="1"/>
  <c r="AI7" i="1"/>
  <c r="AJ7" i="1" s="1"/>
  <c r="AI22" i="1"/>
  <c r="AJ22" i="1" s="1"/>
  <c r="AI24" i="1"/>
  <c r="AJ24" i="1" s="1"/>
  <c r="AI30" i="1"/>
  <c r="AJ30" i="1" s="1"/>
  <c r="AI18" i="1"/>
  <c r="AJ18" i="1" s="1"/>
  <c r="AI32" i="1"/>
  <c r="AJ32" i="1" s="1"/>
  <c r="AI6" i="1"/>
  <c r="AJ6" i="1" s="1"/>
  <c r="AI27" i="1"/>
  <c r="AJ27" i="1" s="1"/>
  <c r="AI9" i="1"/>
  <c r="AJ9" i="1" s="1"/>
  <c r="AH42" i="1"/>
  <c r="AH35" i="1"/>
  <c r="AH38" i="1"/>
  <c r="AI33" i="1"/>
  <c r="AI20" i="1"/>
  <c r="AH41" i="1"/>
  <c r="AH36" i="1"/>
  <c r="AH48" i="1" s="1"/>
  <c r="AH40" i="1"/>
  <c r="AH39" i="1"/>
  <c r="AH44" i="1" l="1"/>
  <c r="AH45" i="1"/>
  <c r="AH47" i="1"/>
  <c r="AI42" i="1"/>
  <c r="AI35" i="1"/>
  <c r="AI38" i="1"/>
  <c r="AJ20" i="1"/>
  <c r="AI39" i="1"/>
  <c r="AI36" i="1"/>
  <c r="AI48" i="1" s="1"/>
  <c r="AI41" i="1"/>
  <c r="AI40" i="1"/>
  <c r="AI44" i="1" l="1"/>
  <c r="AI47" i="1"/>
  <c r="AI45" i="1"/>
</calcChain>
</file>

<file path=xl/sharedStrings.xml><?xml version="1.0" encoding="utf-8"?>
<sst xmlns="http://schemas.openxmlformats.org/spreadsheetml/2006/main" count="307" uniqueCount="173">
  <si>
    <t>ID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</si>
  <si>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</si>
  <si>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</si>
  <si>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</si>
  <si>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</si>
  <si>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</si>
  <si>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</si>
  <si>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</si>
  <si>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</si>
  <si>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</si>
  <si>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</si>
  <si>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</si>
  <si>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</si>
  <si>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</si>
  <si>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</si>
  <si>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</si>
  <si>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HW1</t>
  </si>
  <si>
    <t>HW2</t>
  </si>
  <si>
    <t>HW3</t>
  </si>
  <si>
    <t>HW4</t>
  </si>
  <si>
    <t>T1</t>
  </si>
  <si>
    <t>T2</t>
  </si>
  <si>
    <t>T3</t>
  </si>
  <si>
    <t>T4</t>
  </si>
  <si>
    <t>Final</t>
  </si>
  <si>
    <t>Total</t>
  </si>
  <si>
    <t>Pcnt %</t>
  </si>
  <si>
    <t>Grade</t>
  </si>
  <si>
    <t>P2</t>
  </si>
  <si>
    <t>P4</t>
  </si>
  <si>
    <t>P1</t>
  </si>
  <si>
    <t>5/9</t>
  </si>
  <si>
    <t>7/18</t>
  </si>
  <si>
    <t>MV1</t>
  </si>
  <si>
    <t>9/30</t>
  </si>
  <si>
    <t>MV2</t>
  </si>
  <si>
    <t>10/16</t>
  </si>
  <si>
    <t>11/13</t>
  </si>
  <si>
    <t>2/21</t>
  </si>
  <si>
    <t>EX</t>
  </si>
  <si>
    <t>2/28</t>
  </si>
  <si>
    <t>3/14</t>
  </si>
  <si>
    <t>3/21</t>
  </si>
  <si>
    <t>3/20</t>
  </si>
  <si>
    <t>4/4</t>
  </si>
  <si>
    <t>EX2</t>
  </si>
  <si>
    <t>4/11</t>
  </si>
  <si>
    <t>EX3</t>
  </si>
  <si>
    <t>4/24</t>
  </si>
  <si>
    <t>5/2</t>
  </si>
  <si>
    <t>EX4</t>
  </si>
  <si>
    <t>5/17</t>
  </si>
  <si>
    <t>2/1</t>
  </si>
  <si>
    <t>2/8</t>
  </si>
  <si>
    <t>Bess</t>
  </si>
  <si>
    <t>Tia M</t>
  </si>
  <si>
    <t>Colocho</t>
  </si>
  <si>
    <t>Melissa Marie Victoria</t>
  </si>
  <si>
    <t>Crowninshield</t>
  </si>
  <si>
    <t>Camille J</t>
  </si>
  <si>
    <t>Ford</t>
  </si>
  <si>
    <t>Yasmine E</t>
  </si>
  <si>
    <t>Freeman</t>
  </si>
  <si>
    <t xml:space="preserve">Christopher  </t>
  </si>
  <si>
    <t>Her</t>
  </si>
  <si>
    <t xml:space="preserve">Susan  </t>
  </si>
  <si>
    <t>Karagyezyan</t>
  </si>
  <si>
    <t xml:space="preserve">Harout  </t>
  </si>
  <si>
    <t>Kavalenka</t>
  </si>
  <si>
    <t>Maryna G</t>
  </si>
  <si>
    <t>Khodakovskaya</t>
  </si>
  <si>
    <t>Natalia J</t>
  </si>
  <si>
    <t>Kis</t>
  </si>
  <si>
    <t xml:space="preserve">Helena  </t>
  </si>
  <si>
    <t>Larsen- Andrade</t>
  </si>
  <si>
    <t>Saterra M</t>
  </si>
  <si>
    <t>Lavrushchak</t>
  </si>
  <si>
    <t xml:space="preserve">Oksana  </t>
  </si>
  <si>
    <t>Lee</t>
  </si>
  <si>
    <t>Aimee H</t>
  </si>
  <si>
    <t xml:space="preserve">Tammy  </t>
  </si>
  <si>
    <t>Long</t>
  </si>
  <si>
    <t>Alannah S</t>
  </si>
  <si>
    <t>Maggard</t>
  </si>
  <si>
    <t>Shelby Q</t>
  </si>
  <si>
    <t>Makovey</t>
  </si>
  <si>
    <t>Marianna M</t>
  </si>
  <si>
    <t>Miller</t>
  </si>
  <si>
    <t>Tammie W</t>
  </si>
  <si>
    <t>Nerdinskaya</t>
  </si>
  <si>
    <t>Padilla</t>
  </si>
  <si>
    <t>Jalen A.</t>
  </si>
  <si>
    <t>Ponce</t>
  </si>
  <si>
    <t>Sarai R</t>
  </si>
  <si>
    <t>Qureshi</t>
  </si>
  <si>
    <t>Mahwish T</t>
  </si>
  <si>
    <t>Sanchez-Salas</t>
  </si>
  <si>
    <t xml:space="preserve">Samantha  </t>
  </si>
  <si>
    <t>Solis</t>
  </si>
  <si>
    <t>Iris X</t>
  </si>
  <si>
    <t>Swagart</t>
  </si>
  <si>
    <t xml:space="preserve">Danielle  </t>
  </si>
  <si>
    <t>Synkov</t>
  </si>
  <si>
    <t xml:space="preserve">Nadia  </t>
  </si>
  <si>
    <t>Tariq</t>
  </si>
  <si>
    <t xml:space="preserve">Muzammil  </t>
  </si>
  <si>
    <t>Vang</t>
  </si>
  <si>
    <t>Mai N</t>
  </si>
  <si>
    <t>Velez</t>
  </si>
  <si>
    <t xml:space="preserve">Kristina  </t>
  </si>
  <si>
    <t>Waland</t>
  </si>
  <si>
    <t>Naymesh N</t>
  </si>
  <si>
    <t>Withers</t>
  </si>
  <si>
    <t>Mark D</t>
  </si>
  <si>
    <t>Yurica</t>
  </si>
  <si>
    <t>Nathaniel J</t>
  </si>
  <si>
    <t>Zaplava</t>
  </si>
  <si>
    <t xml:space="preserve">Marina  </t>
  </si>
  <si>
    <t>2/10</t>
  </si>
  <si>
    <t xml:space="preserve">Anna  </t>
  </si>
  <si>
    <t>B</t>
  </si>
  <si>
    <t>A</t>
  </si>
  <si>
    <t>C</t>
  </si>
  <si>
    <t>A%</t>
  </si>
  <si>
    <t>B%</t>
  </si>
  <si>
    <t>C%</t>
  </si>
  <si>
    <t>2/17</t>
  </si>
  <si>
    <t>Tia M Bess</t>
  </si>
  <si>
    <t>Melissa Marie Victoria Colocho</t>
  </si>
  <si>
    <t>Camille J Crowninshield</t>
  </si>
  <si>
    <t>Yasmine E Ford</t>
  </si>
  <si>
    <t>Christopher Freeman</t>
  </si>
  <si>
    <t>Susan Her</t>
  </si>
  <si>
    <t>Harout Karagyezyan</t>
  </si>
  <si>
    <t>Maryna G Kavalenka</t>
  </si>
  <si>
    <t>Natalia J Khodakovskaya</t>
  </si>
  <si>
    <t>Helena Kis</t>
  </si>
  <si>
    <t>Saterra M Larsen- Andrade</t>
  </si>
  <si>
    <t>Oksana Lavrushchak</t>
  </si>
  <si>
    <t>Aimee H Lee</t>
  </si>
  <si>
    <t>Tammy Lee</t>
  </si>
  <si>
    <t>Alannah S Long</t>
  </si>
  <si>
    <t>Shelby Q Maggard</t>
  </si>
  <si>
    <t>Marianna M Makovey</t>
  </si>
  <si>
    <t>Tammie W Miller</t>
  </si>
  <si>
    <t>Anna Nerdinskaya</t>
  </si>
  <si>
    <t>Jalen A. Padilla</t>
  </si>
  <si>
    <t>Sarai R Ponce</t>
  </si>
  <si>
    <t>Mahwish T Qureshi</t>
  </si>
  <si>
    <t>Samantha Sanchez-Salas</t>
  </si>
  <si>
    <t>Iris X Solis</t>
  </si>
  <si>
    <t>Danielle Swagart</t>
  </si>
  <si>
    <t>Nadia Synkov</t>
  </si>
  <si>
    <t>Muzammil Tariq</t>
  </si>
  <si>
    <t>Mai N Vang</t>
  </si>
  <si>
    <t>Kristina Velez</t>
  </si>
  <si>
    <t>Naymesh N Waland</t>
  </si>
  <si>
    <t>Mark D Withers</t>
  </si>
  <si>
    <t>Nathaniel J Yurica</t>
  </si>
  <si>
    <t>Marina Zaplava</t>
  </si>
  <si>
    <t xml:space="preserve"> </t>
  </si>
  <si>
    <t>Avg</t>
  </si>
  <si>
    <t>St Dev</t>
  </si>
  <si>
    <t>Max</t>
  </si>
  <si>
    <t>Min</t>
  </si>
  <si>
    <t>EX1</t>
  </si>
  <si>
    <t>815</t>
  </si>
  <si>
    <t>263</t>
  </si>
  <si>
    <t>572</t>
  </si>
  <si>
    <t>615</t>
  </si>
  <si>
    <t>SS2</t>
  </si>
  <si>
    <t>V1</t>
  </si>
  <si>
    <t>743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</si>
</sst>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1FCD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5" fillId="5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" fontId="4" fillId="5" borderId="3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4" fillId="6" borderId="3" xfId="0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7" borderId="0" xfId="0" applyFill="1" applyAlignment="1">
      <alignment horizontal="center" wrapText="1"/>
    </xf>
    <xf numFmtId="0" fontId="1" fillId="5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" fontId="3" fillId="2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" fillId="7" borderId="0" xfId="0" applyFont="1" applyFill="1" applyAlignment="1">
      <alignment horizontal="center" wrapText="1"/>
    </xf>
    <xf numFmtId="1" fontId="0" fillId="0" borderId="0" xfId="0" applyNumberFormat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1" fontId="5" fillId="9" borderId="1" xfId="0" applyNumberFormat="1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10" borderId="1" xfId="0" applyFill="1" applyBorder="1" applyAlignment="1">
      <alignment horizontal="center"/>
    </xf>
    <xf numFmtId="1" fontId="0" fillId="10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1" fillId="8" borderId="0" xfId="0" applyFont="1" applyFill="1" applyAlignment="1">
      <alignment horizontal="left"/>
    </xf>
    <xf numFmtId="9" fontId="1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5" fillId="9" borderId="6" xfId="0" applyFont="1" applyFill="1" applyBorder="1" applyAlignment="1">
      <alignment horizontal="center"/>
    </xf>
    <xf numFmtId="0" fontId="5" fillId="9" borderId="0" xfId="0" applyFont="1" applyFill="1" applyBorder="1" applyAlignment="1">
      <alignment horizontal="center"/>
    </xf>
    <xf numFmtId="0" fontId="1" fillId="8" borderId="0" xfId="0" applyFont="1" applyFill="1" applyAlignment="1">
      <alignment horizontal="right"/>
    </xf>
    <xf numFmtId="0" fontId="0" fillId="8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1FC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5"/>
  <sheetViews>
    <sheetView tabSelected="1" topLeftCell="A7" zoomScale="180" zoomScaleNormal="180" workbookViewId="0">
      <pane xSplit="1" topLeftCell="Y1" activePane="topRight" state="frozen"/>
      <selection pane="topRight" activeCell="AK7" sqref="AK1:AK1048576"/>
    </sheetView>
  </sheetViews>
  <sheetFormatPr defaultRowHeight="12.5" x14ac:dyDescent="0.25"/>
  <cols>
    <col min="1" max="1" width="8.7265625" style="14" customWidth="1"/>
    <col min="2" max="15" width="3.7265625" style="1" customWidth="1"/>
    <col min="16" max="21" width="4.81640625" style="1" customWidth="1"/>
    <col min="22" max="27" width="3.7265625" style="1" customWidth="1"/>
    <col min="28" max="28" width="4.1796875" style="1" customWidth="1"/>
    <col min="29" max="29" width="4.26953125" style="1" customWidth="1"/>
    <col min="30" max="30" width="4.453125" style="1" customWidth="1"/>
    <col min="31" max="31" width="4.26953125" style="1" customWidth="1"/>
    <col min="32" max="33" width="5.7265625" style="1" customWidth="1"/>
    <col min="34" max="34" width="5.7265625" customWidth="1"/>
    <col min="35" max="35" width="5" customWidth="1"/>
    <col min="36" max="36" width="5.7265625" customWidth="1"/>
    <col min="37" max="37" width="13" style="1" customWidth="1"/>
    <col min="38" max="38" width="10.1796875" style="1" customWidth="1"/>
    <col min="39" max="39" width="9.26953125" style="1" customWidth="1"/>
    <col min="40" max="43" width="9.1796875" style="1"/>
  </cols>
  <sheetData>
    <row r="1" spans="1:45" x14ac:dyDescent="0.25">
      <c r="AK1" s="14"/>
      <c r="AM1" s="57"/>
      <c r="AN1" s="58"/>
      <c r="AO1" s="58"/>
      <c r="AP1" s="51"/>
    </row>
    <row r="2" spans="1:45" ht="13" x14ac:dyDescent="0.3">
      <c r="A2" s="14" t="s">
        <v>170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6"/>
      <c r="AI2" s="37"/>
      <c r="AJ2" s="37"/>
      <c r="AK2" s="53" t="s">
        <v>170</v>
      </c>
      <c r="AL2" s="55"/>
      <c r="AM2" s="56"/>
      <c r="AN2" s="56"/>
      <c r="AO2" s="56"/>
      <c r="AP2" s="56"/>
      <c r="AQ2" s="56"/>
    </row>
    <row r="3" spans="1:45" ht="13" x14ac:dyDescent="0.3">
      <c r="A3" s="20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6"/>
      <c r="AI3" s="37"/>
      <c r="AJ3" s="37"/>
      <c r="AK3" s="36"/>
      <c r="AL3" s="50"/>
      <c r="AM3" s="50"/>
      <c r="AN3" s="50"/>
      <c r="AO3" s="50"/>
      <c r="AP3" s="50"/>
      <c r="AQ3" s="50"/>
    </row>
    <row r="4" spans="1:45" ht="13" x14ac:dyDescent="0.3">
      <c r="A4" s="39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6" t="s">
        <v>9</v>
      </c>
      <c r="K4" s="26" t="s">
        <v>10</v>
      </c>
      <c r="L4" s="26" t="s">
        <v>11</v>
      </c>
      <c r="M4" s="26" t="s">
        <v>12</v>
      </c>
      <c r="N4" s="26" t="s">
        <v>13</v>
      </c>
      <c r="O4" s="26" t="s">
        <v>14</v>
      </c>
      <c r="P4" s="27" t="s">
        <v>15</v>
      </c>
      <c r="Q4" s="27" t="s">
        <v>171</v>
      </c>
      <c r="R4" s="27" t="s">
        <v>165</v>
      </c>
      <c r="S4" s="27" t="s">
        <v>45</v>
      </c>
      <c r="T4" s="27" t="s">
        <v>47</v>
      </c>
      <c r="U4" s="27" t="s">
        <v>50</v>
      </c>
      <c r="V4" s="26" t="s">
        <v>30</v>
      </c>
      <c r="W4" s="26" t="s">
        <v>28</v>
      </c>
      <c r="X4" s="28" t="s">
        <v>16</v>
      </c>
      <c r="Y4" s="28" t="s">
        <v>17</v>
      </c>
      <c r="Z4" s="28" t="s">
        <v>18</v>
      </c>
      <c r="AA4" s="28" t="s">
        <v>19</v>
      </c>
      <c r="AB4" s="29" t="s">
        <v>20</v>
      </c>
      <c r="AC4" s="30" t="s">
        <v>21</v>
      </c>
      <c r="AD4" s="30" t="s">
        <v>22</v>
      </c>
      <c r="AE4" s="30" t="s">
        <v>23</v>
      </c>
      <c r="AF4" s="30" t="s">
        <v>24</v>
      </c>
      <c r="AG4" s="30" t="s">
        <v>24</v>
      </c>
      <c r="AH4" s="39" t="s">
        <v>25</v>
      </c>
      <c r="AI4" s="39" t="s">
        <v>26</v>
      </c>
      <c r="AJ4" s="39" t="s">
        <v>27</v>
      </c>
      <c r="AK4" s="39" t="s">
        <v>0</v>
      </c>
      <c r="AL4" s="32"/>
      <c r="AM4" s="48"/>
      <c r="AN4" s="49"/>
      <c r="AO4" s="48"/>
      <c r="AP4" s="49"/>
      <c r="AQ4" s="48"/>
      <c r="AR4" s="49"/>
      <c r="AS4" s="48"/>
    </row>
    <row r="5" spans="1:45" x14ac:dyDescent="0.25">
      <c r="A5" s="46">
        <v>897</v>
      </c>
      <c r="B5" s="2">
        <v>9</v>
      </c>
      <c r="C5" s="2">
        <v>10</v>
      </c>
      <c r="D5" s="2">
        <v>9</v>
      </c>
      <c r="E5" s="2">
        <v>10</v>
      </c>
      <c r="F5" s="2">
        <v>9</v>
      </c>
      <c r="G5" s="2">
        <v>10</v>
      </c>
      <c r="H5" s="2">
        <v>10</v>
      </c>
      <c r="I5" s="2">
        <v>10</v>
      </c>
      <c r="J5" s="2">
        <v>9</v>
      </c>
      <c r="K5" s="2">
        <v>10</v>
      </c>
      <c r="L5" s="2">
        <v>9</v>
      </c>
      <c r="M5" s="2">
        <v>9</v>
      </c>
      <c r="N5" s="2">
        <v>9</v>
      </c>
      <c r="O5" s="2">
        <v>10</v>
      </c>
      <c r="P5" s="2">
        <v>10</v>
      </c>
      <c r="Q5" s="2">
        <v>2</v>
      </c>
      <c r="R5" s="2">
        <v>5</v>
      </c>
      <c r="S5" s="2"/>
      <c r="T5" s="2">
        <v>5</v>
      </c>
      <c r="U5" s="2">
        <v>5</v>
      </c>
      <c r="V5" s="2">
        <v>10</v>
      </c>
      <c r="W5" s="2">
        <v>10</v>
      </c>
      <c r="X5" s="2">
        <v>19</v>
      </c>
      <c r="Y5" s="2">
        <v>19</v>
      </c>
      <c r="Z5" s="2">
        <v>17</v>
      </c>
      <c r="AA5" s="2">
        <v>19</v>
      </c>
      <c r="AB5" s="2">
        <v>98</v>
      </c>
      <c r="AC5" s="2">
        <v>94</v>
      </c>
      <c r="AD5" s="2">
        <v>100</v>
      </c>
      <c r="AE5" s="42">
        <v>84</v>
      </c>
      <c r="AF5" s="2">
        <v>88</v>
      </c>
      <c r="AG5" s="2">
        <v>88</v>
      </c>
      <c r="AH5" s="2">
        <f>SUM(B5:AG5)</f>
        <v>806</v>
      </c>
      <c r="AI5" s="40">
        <f>AH5/AH$33*100</f>
        <v>94.82352941176471</v>
      </c>
      <c r="AJ5" s="41" t="str">
        <f>IF(AI5&gt;89.9,"A",IF(AI5&gt;=79.9,"B",IF(AI5&gt;=69,"C",IF(AI5&gt;=60,"D","F"))))</f>
        <v>A</v>
      </c>
      <c r="AK5" s="46">
        <v>897</v>
      </c>
      <c r="AL5" s="44"/>
      <c r="AM5" s="45"/>
      <c r="AN5" s="44"/>
      <c r="AO5" s="45"/>
      <c r="AP5" s="44"/>
      <c r="AQ5" s="45"/>
      <c r="AR5" s="44"/>
      <c r="AS5" s="45"/>
    </row>
    <row r="6" spans="1:45" x14ac:dyDescent="0.25">
      <c r="A6" s="46">
        <v>638</v>
      </c>
      <c r="B6" s="2">
        <v>8</v>
      </c>
      <c r="C6" s="2">
        <v>9</v>
      </c>
      <c r="D6" s="2">
        <v>9</v>
      </c>
      <c r="E6" s="2">
        <v>10</v>
      </c>
      <c r="F6" s="2">
        <v>8</v>
      </c>
      <c r="G6" s="2">
        <v>10</v>
      </c>
      <c r="H6" s="2">
        <v>9</v>
      </c>
      <c r="I6" s="2">
        <v>10</v>
      </c>
      <c r="J6" s="2">
        <v>9</v>
      </c>
      <c r="K6" s="2">
        <v>9</v>
      </c>
      <c r="L6" s="2">
        <v>9</v>
      </c>
      <c r="M6" s="2">
        <v>7</v>
      </c>
      <c r="N6" s="2">
        <v>10</v>
      </c>
      <c r="O6" s="2">
        <v>10</v>
      </c>
      <c r="P6" s="2">
        <v>10</v>
      </c>
      <c r="Q6" s="2"/>
      <c r="R6" s="2"/>
      <c r="S6" s="2"/>
      <c r="T6" s="2"/>
      <c r="U6" s="2">
        <v>4</v>
      </c>
      <c r="V6" s="2">
        <v>10</v>
      </c>
      <c r="W6" s="2">
        <v>8</v>
      </c>
      <c r="X6" s="2">
        <v>17</v>
      </c>
      <c r="Y6" s="2">
        <v>19</v>
      </c>
      <c r="Z6" s="2">
        <v>20</v>
      </c>
      <c r="AA6" s="2">
        <v>19</v>
      </c>
      <c r="AB6" s="2">
        <v>90</v>
      </c>
      <c r="AC6" s="2">
        <v>94</v>
      </c>
      <c r="AD6" s="2">
        <v>100</v>
      </c>
      <c r="AE6" s="2">
        <v>96</v>
      </c>
      <c r="AF6" s="2">
        <v>88</v>
      </c>
      <c r="AG6" s="2">
        <v>88</v>
      </c>
      <c r="AH6" s="2">
        <f>SUM(B6:AG6)</f>
        <v>790</v>
      </c>
      <c r="AI6" s="40">
        <f>AH6/AH$33*100</f>
        <v>92.941176470588232</v>
      </c>
      <c r="AJ6" s="41" t="str">
        <f>IF(AI6&gt;89.9,"A",IF(AI6&gt;=79.9,"B",IF(AI6&gt;=69,"C",IF(AI6&gt;=60,"D","F"))))</f>
        <v>A</v>
      </c>
      <c r="AK6" s="46">
        <v>638</v>
      </c>
      <c r="AL6" s="44"/>
      <c r="AM6" s="45"/>
      <c r="AN6" s="44"/>
      <c r="AO6" s="45"/>
      <c r="AP6" s="44"/>
      <c r="AQ6" s="45"/>
      <c r="AR6" s="44"/>
      <c r="AS6" s="45"/>
    </row>
    <row r="7" spans="1:45" x14ac:dyDescent="0.25">
      <c r="A7" s="47" t="s">
        <v>168</v>
      </c>
      <c r="B7" s="2">
        <v>10</v>
      </c>
      <c r="C7" s="2">
        <v>10</v>
      </c>
      <c r="D7" s="2">
        <v>10</v>
      </c>
      <c r="E7" s="2">
        <v>9</v>
      </c>
      <c r="F7" s="2">
        <v>10</v>
      </c>
      <c r="G7" s="2">
        <v>9</v>
      </c>
      <c r="H7" s="2">
        <v>10</v>
      </c>
      <c r="I7" s="2">
        <v>9</v>
      </c>
      <c r="J7" s="2">
        <v>10</v>
      </c>
      <c r="K7" s="2">
        <v>9</v>
      </c>
      <c r="L7" s="2">
        <v>8</v>
      </c>
      <c r="M7" s="2">
        <v>7</v>
      </c>
      <c r="N7" s="2">
        <v>9</v>
      </c>
      <c r="O7" s="2">
        <v>10</v>
      </c>
      <c r="P7" s="2">
        <v>10</v>
      </c>
      <c r="Q7" s="2">
        <v>2</v>
      </c>
      <c r="R7" s="2">
        <v>5</v>
      </c>
      <c r="S7" s="2"/>
      <c r="T7" s="2">
        <v>2.5</v>
      </c>
      <c r="U7" s="2">
        <v>5</v>
      </c>
      <c r="V7" s="2">
        <v>10</v>
      </c>
      <c r="W7" s="2">
        <v>5</v>
      </c>
      <c r="X7" s="2">
        <v>19</v>
      </c>
      <c r="Y7" s="2">
        <v>19</v>
      </c>
      <c r="Z7" s="2">
        <v>18</v>
      </c>
      <c r="AA7" s="2">
        <v>19</v>
      </c>
      <c r="AB7" s="2">
        <v>94</v>
      </c>
      <c r="AC7" s="2">
        <v>94</v>
      </c>
      <c r="AD7" s="2">
        <v>100</v>
      </c>
      <c r="AE7" s="2">
        <v>92</v>
      </c>
      <c r="AF7" s="2">
        <v>80</v>
      </c>
      <c r="AG7" s="2">
        <v>80</v>
      </c>
      <c r="AH7" s="2">
        <f>SUM(B7:AG7)</f>
        <v>784.5</v>
      </c>
      <c r="AI7" s="40">
        <f>AH7/AH$33*100</f>
        <v>92.294117647058826</v>
      </c>
      <c r="AJ7" s="41" t="str">
        <f>IF(AI7&gt;89.9,"A",IF(AI7&gt;=79.9,"B",IF(AI7&gt;=69,"C",IF(AI7&gt;=60,"D","F"))))</f>
        <v>A</v>
      </c>
      <c r="AK7" s="47" t="s">
        <v>168</v>
      </c>
      <c r="AL7" s="44"/>
      <c r="AM7" s="45"/>
      <c r="AN7" s="44"/>
      <c r="AO7" s="45"/>
      <c r="AP7" s="44"/>
      <c r="AQ7" s="45"/>
      <c r="AR7" s="44"/>
      <c r="AS7" s="45"/>
    </row>
    <row r="8" spans="1:45" x14ac:dyDescent="0.25">
      <c r="A8" s="46">
        <v>621</v>
      </c>
      <c r="B8" s="2">
        <v>9</v>
      </c>
      <c r="C8" s="2">
        <v>9</v>
      </c>
      <c r="D8" s="2">
        <v>9</v>
      </c>
      <c r="E8" s="2">
        <v>9</v>
      </c>
      <c r="F8" s="2">
        <v>9</v>
      </c>
      <c r="G8" s="2">
        <v>9</v>
      </c>
      <c r="H8" s="2">
        <v>8</v>
      </c>
      <c r="I8" s="2">
        <v>10</v>
      </c>
      <c r="J8" s="2">
        <v>9</v>
      </c>
      <c r="K8" s="2">
        <v>10</v>
      </c>
      <c r="L8" s="2">
        <v>8</v>
      </c>
      <c r="M8" s="2">
        <v>7</v>
      </c>
      <c r="N8" s="2">
        <v>9</v>
      </c>
      <c r="O8" s="2">
        <v>9</v>
      </c>
      <c r="P8" s="2">
        <v>9</v>
      </c>
      <c r="Q8" s="2">
        <v>2</v>
      </c>
      <c r="R8" s="2">
        <v>10</v>
      </c>
      <c r="S8" s="2">
        <v>5</v>
      </c>
      <c r="T8" s="2"/>
      <c r="U8" s="2">
        <v>5</v>
      </c>
      <c r="V8" s="2">
        <v>10</v>
      </c>
      <c r="W8" s="2"/>
      <c r="X8" s="2">
        <v>19</v>
      </c>
      <c r="Y8" s="2">
        <v>19</v>
      </c>
      <c r="Z8" s="2">
        <v>19</v>
      </c>
      <c r="AA8" s="2">
        <v>19</v>
      </c>
      <c r="AB8" s="2">
        <v>92</v>
      </c>
      <c r="AC8" s="2">
        <v>96</v>
      </c>
      <c r="AD8" s="2">
        <v>97</v>
      </c>
      <c r="AE8" s="2">
        <v>80</v>
      </c>
      <c r="AF8" s="2">
        <v>88</v>
      </c>
      <c r="AG8" s="2">
        <v>88</v>
      </c>
      <c r="AH8" s="2">
        <f>SUM(B8:AG8)</f>
        <v>782</v>
      </c>
      <c r="AI8" s="40">
        <f>AH8/AH$33*100</f>
        <v>92</v>
      </c>
      <c r="AJ8" s="41" t="str">
        <f>IF(AI8&gt;89.9,"A",IF(AI8&gt;=79.9,"B",IF(AI8&gt;=69,"C",IF(AI8&gt;=60,"D","F"))))</f>
        <v>A</v>
      </c>
      <c r="AK8" s="46">
        <v>621</v>
      </c>
      <c r="AL8" s="44"/>
      <c r="AM8" s="45"/>
      <c r="AN8" s="44"/>
      <c r="AO8" s="45"/>
      <c r="AP8" s="44"/>
      <c r="AQ8" s="45"/>
      <c r="AR8" s="44"/>
      <c r="AS8" s="45"/>
    </row>
    <row r="9" spans="1:45" x14ac:dyDescent="0.25">
      <c r="A9" s="46">
        <v>776</v>
      </c>
      <c r="B9" s="2">
        <v>7</v>
      </c>
      <c r="C9" s="2">
        <v>7</v>
      </c>
      <c r="D9" s="2">
        <v>10</v>
      </c>
      <c r="E9" s="2">
        <v>10</v>
      </c>
      <c r="F9" s="2">
        <v>7</v>
      </c>
      <c r="G9" s="2">
        <v>10</v>
      </c>
      <c r="H9" s="2">
        <v>9</v>
      </c>
      <c r="I9" s="2">
        <v>10</v>
      </c>
      <c r="J9" s="2">
        <v>9</v>
      </c>
      <c r="K9" s="2">
        <v>10</v>
      </c>
      <c r="L9" s="2">
        <v>10</v>
      </c>
      <c r="M9" s="2">
        <v>10</v>
      </c>
      <c r="N9" s="2">
        <v>10</v>
      </c>
      <c r="O9" s="2">
        <v>10</v>
      </c>
      <c r="P9" s="2">
        <v>10</v>
      </c>
      <c r="Q9" s="2">
        <v>2</v>
      </c>
      <c r="R9" s="2">
        <v>10</v>
      </c>
      <c r="S9" s="2">
        <v>5</v>
      </c>
      <c r="T9" s="2">
        <v>5</v>
      </c>
      <c r="U9" s="2">
        <v>5</v>
      </c>
      <c r="V9" s="2">
        <v>10</v>
      </c>
      <c r="W9" s="2">
        <v>8</v>
      </c>
      <c r="X9" s="2">
        <v>19</v>
      </c>
      <c r="Y9" s="2">
        <v>20</v>
      </c>
      <c r="Z9" s="2">
        <v>20</v>
      </c>
      <c r="AA9" s="2">
        <v>20</v>
      </c>
      <c r="AB9" s="2">
        <v>94</v>
      </c>
      <c r="AC9" s="2">
        <v>94</v>
      </c>
      <c r="AD9" s="2">
        <v>94</v>
      </c>
      <c r="AE9" s="2">
        <v>64</v>
      </c>
      <c r="AF9" s="2">
        <v>84</v>
      </c>
      <c r="AG9" s="2">
        <v>84</v>
      </c>
      <c r="AH9" s="2">
        <f>SUM(B9:AG9)</f>
        <v>777</v>
      </c>
      <c r="AI9" s="40">
        <f>AH9/AH$33*100</f>
        <v>91.411764705882348</v>
      </c>
      <c r="AJ9" s="41" t="str">
        <f>IF(AI9&gt;89.9,"A",IF(AI9&gt;=79.9,"B",IF(AI9&gt;=69,"C",IF(AI9&gt;=60,"D","F"))))</f>
        <v>A</v>
      </c>
      <c r="AK9" s="46">
        <v>776</v>
      </c>
      <c r="AL9" s="44"/>
      <c r="AM9" s="45"/>
      <c r="AN9" s="44"/>
      <c r="AO9" s="45"/>
      <c r="AP9" s="44"/>
      <c r="AQ9" s="45"/>
      <c r="AR9" s="44"/>
      <c r="AS9" s="45"/>
    </row>
    <row r="10" spans="1:45" x14ac:dyDescent="0.25">
      <c r="A10" s="46">
        <v>443</v>
      </c>
      <c r="B10" s="2">
        <v>9</v>
      </c>
      <c r="C10" s="2">
        <v>9</v>
      </c>
      <c r="D10" s="2">
        <v>7</v>
      </c>
      <c r="E10" s="2">
        <v>9</v>
      </c>
      <c r="F10" s="2">
        <v>10</v>
      </c>
      <c r="G10" s="43">
        <v>10</v>
      </c>
      <c r="H10" s="2">
        <v>10</v>
      </c>
      <c r="I10" s="2"/>
      <c r="J10" s="2">
        <v>10</v>
      </c>
      <c r="K10" s="2"/>
      <c r="L10" s="2">
        <v>9</v>
      </c>
      <c r="M10" s="2">
        <v>7</v>
      </c>
      <c r="N10" s="2">
        <v>9</v>
      </c>
      <c r="O10" s="2">
        <v>9</v>
      </c>
      <c r="P10" s="2">
        <v>10</v>
      </c>
      <c r="Q10" s="2">
        <v>2</v>
      </c>
      <c r="R10" s="2"/>
      <c r="S10" s="2"/>
      <c r="T10" s="2"/>
      <c r="U10" s="2"/>
      <c r="V10" s="2">
        <v>10</v>
      </c>
      <c r="W10" s="2"/>
      <c r="X10" s="2">
        <v>19</v>
      </c>
      <c r="Y10" s="2">
        <v>13</v>
      </c>
      <c r="Z10" s="2">
        <v>19</v>
      </c>
      <c r="AA10" s="2">
        <v>19</v>
      </c>
      <c r="AB10" s="2">
        <v>96</v>
      </c>
      <c r="AC10" s="2">
        <v>100</v>
      </c>
      <c r="AD10" s="2">
        <v>100</v>
      </c>
      <c r="AE10" s="42">
        <v>94</v>
      </c>
      <c r="AF10" s="42">
        <v>90</v>
      </c>
      <c r="AG10" s="42">
        <v>90</v>
      </c>
      <c r="AH10" s="2">
        <f>SUM(B10:AG10)</f>
        <v>770</v>
      </c>
      <c r="AI10" s="40">
        <f>AH10/AH$33*100</f>
        <v>90.588235294117652</v>
      </c>
      <c r="AJ10" s="41" t="str">
        <f>IF(AI10&gt;89.9,"A",IF(AI10&gt;=79.9,"B",IF(AI10&gt;=69,"C",IF(AI10&gt;=60,"D","F"))))</f>
        <v>A</v>
      </c>
      <c r="AK10" s="46">
        <v>443</v>
      </c>
      <c r="AL10" s="44"/>
      <c r="AM10" s="45"/>
      <c r="AN10" s="44"/>
      <c r="AO10" s="45"/>
      <c r="AP10" s="44"/>
      <c r="AQ10" s="45"/>
      <c r="AR10" s="44"/>
      <c r="AS10" s="45"/>
    </row>
    <row r="11" spans="1:45" x14ac:dyDescent="0.25">
      <c r="A11" s="47" t="s">
        <v>167</v>
      </c>
      <c r="B11" s="2">
        <v>7</v>
      </c>
      <c r="C11" s="2">
        <v>7</v>
      </c>
      <c r="D11" s="2">
        <v>7</v>
      </c>
      <c r="E11" s="2">
        <v>9</v>
      </c>
      <c r="F11" s="2">
        <v>9</v>
      </c>
      <c r="G11" s="2">
        <v>9</v>
      </c>
      <c r="H11" s="2">
        <v>10</v>
      </c>
      <c r="I11" s="2">
        <v>10</v>
      </c>
      <c r="J11" s="2">
        <v>10</v>
      </c>
      <c r="K11" s="2">
        <v>9</v>
      </c>
      <c r="L11" s="2">
        <v>8</v>
      </c>
      <c r="M11" s="2">
        <v>6</v>
      </c>
      <c r="N11" s="2">
        <v>10</v>
      </c>
      <c r="O11" s="2">
        <v>10</v>
      </c>
      <c r="P11" s="2">
        <v>9</v>
      </c>
      <c r="Q11" s="2">
        <v>2</v>
      </c>
      <c r="R11" s="2"/>
      <c r="S11" s="2"/>
      <c r="T11" s="2"/>
      <c r="U11" s="2"/>
      <c r="V11" s="2">
        <v>10</v>
      </c>
      <c r="W11" s="2">
        <v>8</v>
      </c>
      <c r="X11" s="2">
        <v>13</v>
      </c>
      <c r="Y11" s="2">
        <v>20</v>
      </c>
      <c r="Z11" s="2">
        <v>20</v>
      </c>
      <c r="AA11" s="2">
        <v>18</v>
      </c>
      <c r="AB11" s="2">
        <v>92</v>
      </c>
      <c r="AC11" s="2">
        <v>88</v>
      </c>
      <c r="AD11" s="2">
        <v>100</v>
      </c>
      <c r="AE11" s="2">
        <v>80</v>
      </c>
      <c r="AF11" s="2">
        <v>92</v>
      </c>
      <c r="AG11" s="2">
        <v>92</v>
      </c>
      <c r="AH11" s="2">
        <f>SUM(B11:AG11)</f>
        <v>765</v>
      </c>
      <c r="AI11" s="40">
        <f>AH11/AH$33*100</f>
        <v>90</v>
      </c>
      <c r="AJ11" s="41" t="str">
        <f>IF(AI11&gt;89.9,"A",IF(AI11&gt;=79.9,"B",IF(AI11&gt;=69,"C",IF(AI11&gt;=60,"D","F"))))</f>
        <v>A</v>
      </c>
      <c r="AK11" s="47" t="s">
        <v>167</v>
      </c>
      <c r="AL11" s="44"/>
      <c r="AM11" s="45"/>
      <c r="AN11" s="44"/>
      <c r="AO11" s="45"/>
      <c r="AP11" s="44"/>
      <c r="AQ11" s="45"/>
      <c r="AR11" s="44"/>
      <c r="AS11" s="45"/>
    </row>
    <row r="12" spans="1:45" x14ac:dyDescent="0.25">
      <c r="A12" s="46">
        <v>992</v>
      </c>
      <c r="B12" s="2">
        <v>7</v>
      </c>
      <c r="C12" s="2">
        <v>5</v>
      </c>
      <c r="D12" s="2">
        <v>10</v>
      </c>
      <c r="E12" s="2">
        <v>10</v>
      </c>
      <c r="F12" s="2">
        <v>7</v>
      </c>
      <c r="G12" s="2">
        <v>10</v>
      </c>
      <c r="H12" s="2">
        <v>9</v>
      </c>
      <c r="I12" s="2">
        <v>10</v>
      </c>
      <c r="J12" s="2">
        <v>9</v>
      </c>
      <c r="K12" s="2">
        <v>10</v>
      </c>
      <c r="L12" s="2">
        <v>9</v>
      </c>
      <c r="M12" s="2">
        <v>10</v>
      </c>
      <c r="N12" s="2">
        <v>10</v>
      </c>
      <c r="O12" s="2">
        <v>10</v>
      </c>
      <c r="P12" s="2">
        <v>10</v>
      </c>
      <c r="Q12" s="2">
        <v>2</v>
      </c>
      <c r="R12" s="2">
        <v>10</v>
      </c>
      <c r="S12" s="2">
        <v>5</v>
      </c>
      <c r="T12" s="2"/>
      <c r="U12" s="2">
        <v>5</v>
      </c>
      <c r="V12" s="2">
        <v>10</v>
      </c>
      <c r="W12" s="2">
        <v>8</v>
      </c>
      <c r="X12" s="2">
        <v>19</v>
      </c>
      <c r="Y12" s="2">
        <v>20</v>
      </c>
      <c r="Z12" s="2">
        <v>20</v>
      </c>
      <c r="AA12" s="2">
        <v>20</v>
      </c>
      <c r="AB12" s="2">
        <v>96</v>
      </c>
      <c r="AC12" s="2">
        <v>92</v>
      </c>
      <c r="AD12" s="2">
        <v>91</v>
      </c>
      <c r="AE12" s="42">
        <v>54</v>
      </c>
      <c r="AF12" s="2">
        <v>84</v>
      </c>
      <c r="AG12" s="2">
        <v>84</v>
      </c>
      <c r="AH12" s="2">
        <f>SUM(B12:AG12)</f>
        <v>756</v>
      </c>
      <c r="AI12" s="40">
        <f>AH12/AH$33*100</f>
        <v>88.941176470588232</v>
      </c>
      <c r="AJ12" s="41" t="str">
        <f>IF(AI12&gt;89.9,"A",IF(AI12&gt;=79.9,"B",IF(AI12&gt;=69,"C",IF(AI12&gt;=60,"D","F"))))</f>
        <v>B</v>
      </c>
      <c r="AK12" s="46">
        <v>992</v>
      </c>
      <c r="AL12" s="44"/>
      <c r="AM12" s="45"/>
      <c r="AN12" s="44"/>
      <c r="AO12" s="45"/>
      <c r="AP12" s="44"/>
      <c r="AQ12" s="45"/>
      <c r="AR12" s="44"/>
      <c r="AS12" s="45"/>
    </row>
    <row r="13" spans="1:45" x14ac:dyDescent="0.25">
      <c r="A13" s="46">
        <v>851</v>
      </c>
      <c r="B13" s="2">
        <v>9</v>
      </c>
      <c r="C13" s="2">
        <v>9</v>
      </c>
      <c r="D13" s="2">
        <v>9</v>
      </c>
      <c r="E13" s="2"/>
      <c r="F13" s="2">
        <v>9</v>
      </c>
      <c r="G13" s="2">
        <v>10</v>
      </c>
      <c r="H13" s="2">
        <v>10</v>
      </c>
      <c r="I13" s="2">
        <v>9</v>
      </c>
      <c r="J13" s="2">
        <v>7</v>
      </c>
      <c r="K13" s="2">
        <v>9</v>
      </c>
      <c r="L13" s="2">
        <v>9</v>
      </c>
      <c r="M13" s="2">
        <v>8</v>
      </c>
      <c r="N13" s="2">
        <v>8</v>
      </c>
      <c r="O13" s="2">
        <v>10</v>
      </c>
      <c r="P13" s="2">
        <v>9</v>
      </c>
      <c r="Q13" s="2"/>
      <c r="R13" s="2"/>
      <c r="S13" s="2"/>
      <c r="T13" s="2">
        <v>5</v>
      </c>
      <c r="U13" s="2">
        <v>5</v>
      </c>
      <c r="V13" s="2">
        <v>10</v>
      </c>
      <c r="W13" s="2">
        <v>10</v>
      </c>
      <c r="X13" s="2">
        <v>18</v>
      </c>
      <c r="Y13" s="2">
        <v>19</v>
      </c>
      <c r="Z13" s="2">
        <v>17</v>
      </c>
      <c r="AA13" s="2">
        <v>19</v>
      </c>
      <c r="AB13" s="2">
        <v>84</v>
      </c>
      <c r="AC13" s="2">
        <v>88</v>
      </c>
      <c r="AD13" s="2">
        <v>91</v>
      </c>
      <c r="AE13" s="42">
        <v>82</v>
      </c>
      <c r="AF13" s="2">
        <v>86</v>
      </c>
      <c r="AG13" s="2">
        <v>86</v>
      </c>
      <c r="AH13" s="2">
        <f>SUM(B13:AG13)</f>
        <v>745</v>
      </c>
      <c r="AI13" s="40">
        <f>AH13/AH$33*100</f>
        <v>87.647058823529406</v>
      </c>
      <c r="AJ13" s="41" t="str">
        <f>IF(AI13&gt;89.9,"A",IF(AI13&gt;=79.9,"B",IF(AI13&gt;=69,"C",IF(AI13&gt;=60,"D","F"))))</f>
        <v>B</v>
      </c>
      <c r="AK13" s="46">
        <v>851</v>
      </c>
      <c r="AL13" s="44"/>
      <c r="AM13" s="45"/>
      <c r="AN13" s="44"/>
      <c r="AO13" s="45"/>
      <c r="AP13" s="44"/>
      <c r="AQ13" s="45"/>
      <c r="AR13" s="44"/>
      <c r="AS13" s="45"/>
    </row>
    <row r="14" spans="1:45" x14ac:dyDescent="0.25">
      <c r="A14" s="46">
        <v>466</v>
      </c>
      <c r="B14" s="2">
        <v>8</v>
      </c>
      <c r="C14" s="2">
        <v>7</v>
      </c>
      <c r="D14" s="2"/>
      <c r="E14" s="2"/>
      <c r="F14" s="2">
        <v>9</v>
      </c>
      <c r="G14" s="2">
        <v>10</v>
      </c>
      <c r="H14" s="2">
        <v>9</v>
      </c>
      <c r="I14" s="2">
        <v>10</v>
      </c>
      <c r="J14" s="2">
        <v>10</v>
      </c>
      <c r="K14" s="2">
        <v>9</v>
      </c>
      <c r="L14" s="2">
        <v>8</v>
      </c>
      <c r="M14" s="2">
        <v>10</v>
      </c>
      <c r="N14" s="2">
        <v>9</v>
      </c>
      <c r="O14" s="2"/>
      <c r="P14" s="2">
        <v>8</v>
      </c>
      <c r="Q14" s="2"/>
      <c r="R14" s="2"/>
      <c r="S14" s="2"/>
      <c r="T14" s="2"/>
      <c r="U14" s="2"/>
      <c r="V14" s="2"/>
      <c r="W14" s="2">
        <v>10</v>
      </c>
      <c r="X14" s="2">
        <v>19</v>
      </c>
      <c r="Y14" s="2">
        <v>19</v>
      </c>
      <c r="Z14" s="2">
        <v>18</v>
      </c>
      <c r="AA14" s="2">
        <v>18</v>
      </c>
      <c r="AB14" s="2">
        <v>100</v>
      </c>
      <c r="AC14" s="2">
        <v>92</v>
      </c>
      <c r="AD14" s="2">
        <v>100</v>
      </c>
      <c r="AE14" s="2">
        <v>82</v>
      </c>
      <c r="AF14" s="2">
        <v>90</v>
      </c>
      <c r="AG14" s="2">
        <v>90</v>
      </c>
      <c r="AH14" s="2">
        <f>SUM(B14:AG14)</f>
        <v>745</v>
      </c>
      <c r="AI14" s="40">
        <f>AH14/AH$33*100</f>
        <v>87.647058823529406</v>
      </c>
      <c r="AJ14" s="41" t="str">
        <f>IF(AI14&gt;89.9,"A",IF(AI14&gt;=79.9,"B",IF(AI14&gt;=69,"C",IF(AI14&gt;=60,"D","F"))))</f>
        <v>B</v>
      </c>
      <c r="AK14" s="46">
        <v>466</v>
      </c>
      <c r="AL14" s="44"/>
      <c r="AM14" s="45"/>
      <c r="AN14" s="44"/>
      <c r="AO14" s="45"/>
      <c r="AP14" s="44"/>
      <c r="AQ14" s="45"/>
      <c r="AR14" s="44"/>
      <c r="AS14" s="45"/>
    </row>
    <row r="15" spans="1:45" x14ac:dyDescent="0.25">
      <c r="A15" s="46">
        <v>457</v>
      </c>
      <c r="B15" s="2">
        <v>9</v>
      </c>
      <c r="C15" s="2">
        <v>6</v>
      </c>
      <c r="D15" s="2">
        <v>7</v>
      </c>
      <c r="E15" s="2">
        <v>10</v>
      </c>
      <c r="F15" s="2">
        <v>7</v>
      </c>
      <c r="G15" s="2">
        <v>8</v>
      </c>
      <c r="H15" s="2">
        <v>7</v>
      </c>
      <c r="I15" s="2">
        <v>9</v>
      </c>
      <c r="J15" s="2">
        <v>10</v>
      </c>
      <c r="K15" s="2">
        <v>5</v>
      </c>
      <c r="L15" s="2">
        <v>6</v>
      </c>
      <c r="M15" s="2">
        <v>8</v>
      </c>
      <c r="N15" s="2">
        <v>9</v>
      </c>
      <c r="O15" s="2">
        <v>10</v>
      </c>
      <c r="P15" s="2">
        <v>7</v>
      </c>
      <c r="Q15" s="2">
        <v>1</v>
      </c>
      <c r="R15" s="2"/>
      <c r="S15" s="2"/>
      <c r="T15" s="2"/>
      <c r="U15" s="2"/>
      <c r="V15" s="2">
        <v>10</v>
      </c>
      <c r="W15" s="2">
        <v>8</v>
      </c>
      <c r="X15" s="2">
        <v>17</v>
      </c>
      <c r="Y15" s="2">
        <v>18</v>
      </c>
      <c r="Z15" s="2">
        <v>20</v>
      </c>
      <c r="AA15" s="2">
        <v>18</v>
      </c>
      <c r="AB15" s="2">
        <v>86</v>
      </c>
      <c r="AC15" s="2">
        <v>84</v>
      </c>
      <c r="AD15" s="2">
        <v>94</v>
      </c>
      <c r="AE15" s="42">
        <v>86</v>
      </c>
      <c r="AF15" s="2">
        <v>88</v>
      </c>
      <c r="AG15" s="2">
        <v>88</v>
      </c>
      <c r="AH15" s="2">
        <f>SUM(B15:AG15)</f>
        <v>736</v>
      </c>
      <c r="AI15" s="40">
        <f>AH15/AH$33*100</f>
        <v>86.588235294117638</v>
      </c>
      <c r="AJ15" s="41" t="str">
        <f>IF(AI15&gt;89.9,"A",IF(AI15&gt;=79.9,"B",IF(AI15&gt;=69,"C",IF(AI15&gt;=60,"D","F"))))</f>
        <v>B</v>
      </c>
      <c r="AK15" s="46">
        <v>457</v>
      </c>
      <c r="AL15" s="44"/>
      <c r="AM15" s="45"/>
      <c r="AN15" s="44"/>
      <c r="AO15" s="45"/>
      <c r="AP15" s="44"/>
      <c r="AQ15" s="45"/>
      <c r="AR15" s="44"/>
      <c r="AS15" s="45"/>
    </row>
    <row r="16" spans="1:45" ht="15" customHeight="1" x14ac:dyDescent="0.25">
      <c r="A16" s="46">
        <v>880</v>
      </c>
      <c r="B16" s="2">
        <v>9</v>
      </c>
      <c r="C16" s="2">
        <v>9</v>
      </c>
      <c r="D16" s="2">
        <v>9</v>
      </c>
      <c r="E16" s="2">
        <v>10</v>
      </c>
      <c r="F16" s="2"/>
      <c r="G16" s="2">
        <v>8</v>
      </c>
      <c r="H16" s="2">
        <v>7</v>
      </c>
      <c r="I16" s="2"/>
      <c r="J16" s="2">
        <v>9</v>
      </c>
      <c r="K16" s="2">
        <v>7</v>
      </c>
      <c r="L16" s="2">
        <v>8</v>
      </c>
      <c r="M16" s="2">
        <v>5</v>
      </c>
      <c r="N16" s="2">
        <v>9</v>
      </c>
      <c r="O16" s="2">
        <v>9</v>
      </c>
      <c r="P16" s="2">
        <v>10</v>
      </c>
      <c r="Q16" s="2">
        <v>2</v>
      </c>
      <c r="R16" s="2"/>
      <c r="S16" s="2"/>
      <c r="T16" s="2"/>
      <c r="U16" s="2"/>
      <c r="V16" s="2">
        <v>10</v>
      </c>
      <c r="W16" s="2"/>
      <c r="X16" s="2">
        <v>18</v>
      </c>
      <c r="Y16" s="2">
        <v>19</v>
      </c>
      <c r="Z16" s="2">
        <v>19</v>
      </c>
      <c r="AA16" s="2">
        <v>19</v>
      </c>
      <c r="AB16" s="2">
        <v>88</v>
      </c>
      <c r="AC16" s="2">
        <v>82</v>
      </c>
      <c r="AD16" s="2">
        <v>94</v>
      </c>
      <c r="AE16" s="42">
        <v>82</v>
      </c>
      <c r="AF16" s="2">
        <v>88</v>
      </c>
      <c r="AG16" s="2">
        <v>88</v>
      </c>
      <c r="AH16" s="2">
        <f>SUM(B16:AG16)</f>
        <v>718</v>
      </c>
      <c r="AI16" s="40">
        <f>AH16/AH$33*100</f>
        <v>84.470588235294116</v>
      </c>
      <c r="AJ16" s="41" t="str">
        <f>IF(AI16&gt;89.9,"A",IF(AI16&gt;=79.9,"B",IF(AI16&gt;=69,"C",IF(AI16&gt;=60,"D","F"))))</f>
        <v>B</v>
      </c>
      <c r="AK16" s="46">
        <v>880</v>
      </c>
      <c r="AL16" s="44"/>
      <c r="AM16" s="45"/>
      <c r="AN16" s="44"/>
      <c r="AO16" s="45"/>
      <c r="AP16" s="44"/>
      <c r="AQ16" s="45"/>
      <c r="AR16" s="44"/>
      <c r="AS16" s="45"/>
    </row>
    <row r="17" spans="1:45" x14ac:dyDescent="0.25">
      <c r="A17" s="46">
        <v>328</v>
      </c>
      <c r="B17" s="2">
        <v>8</v>
      </c>
      <c r="C17" s="2">
        <v>10</v>
      </c>
      <c r="D17" s="2">
        <v>7</v>
      </c>
      <c r="E17" s="2">
        <v>7</v>
      </c>
      <c r="F17" s="2">
        <v>8</v>
      </c>
      <c r="G17" s="2">
        <v>7</v>
      </c>
      <c r="H17" s="2">
        <v>7</v>
      </c>
      <c r="I17" s="2">
        <v>10</v>
      </c>
      <c r="J17" s="2">
        <v>9</v>
      </c>
      <c r="K17" s="2">
        <v>7</v>
      </c>
      <c r="L17" s="2">
        <v>7</v>
      </c>
      <c r="M17" s="2">
        <v>6</v>
      </c>
      <c r="N17" s="2">
        <v>10</v>
      </c>
      <c r="O17" s="2">
        <v>10</v>
      </c>
      <c r="P17" s="2">
        <v>8</v>
      </c>
      <c r="Q17" s="2">
        <v>2</v>
      </c>
      <c r="R17" s="2">
        <v>10</v>
      </c>
      <c r="S17" s="2">
        <v>5</v>
      </c>
      <c r="T17" s="2">
        <v>5</v>
      </c>
      <c r="U17" s="2">
        <v>5</v>
      </c>
      <c r="V17" s="2">
        <v>10</v>
      </c>
      <c r="W17" s="2">
        <v>10</v>
      </c>
      <c r="X17" s="2">
        <v>18</v>
      </c>
      <c r="Y17" s="2">
        <v>17</v>
      </c>
      <c r="Z17" s="2">
        <v>20</v>
      </c>
      <c r="AA17" s="2">
        <v>19</v>
      </c>
      <c r="AB17" s="2">
        <v>74</v>
      </c>
      <c r="AC17" s="2">
        <v>70</v>
      </c>
      <c r="AD17" s="2">
        <v>94</v>
      </c>
      <c r="AE17" s="2">
        <v>80</v>
      </c>
      <c r="AF17" s="2">
        <v>76</v>
      </c>
      <c r="AG17" s="2">
        <v>76</v>
      </c>
      <c r="AH17" s="2">
        <f>SUM(B17:AG17)</f>
        <v>712</v>
      </c>
      <c r="AI17" s="40">
        <f>AH17/AH$33*100</f>
        <v>83.764705882352942</v>
      </c>
      <c r="AJ17" s="41" t="str">
        <f>IF(AI17&gt;89.9,"A",IF(AI17&gt;=79.9,"B",IF(AI17&gt;=69,"C",IF(AI17&gt;=60,"D","F"))))</f>
        <v>B</v>
      </c>
      <c r="AK17" s="46">
        <v>328</v>
      </c>
      <c r="AL17" s="44"/>
      <c r="AM17" s="45"/>
      <c r="AN17" s="44"/>
      <c r="AO17" s="45"/>
      <c r="AP17" s="44"/>
      <c r="AQ17" s="45"/>
      <c r="AR17" s="44"/>
      <c r="AS17" s="45"/>
    </row>
    <row r="18" spans="1:45" x14ac:dyDescent="0.25">
      <c r="A18" s="46" t="s">
        <v>172</v>
      </c>
      <c r="B18" s="2">
        <v>8</v>
      </c>
      <c r="C18" s="2">
        <v>10</v>
      </c>
      <c r="D18" s="2">
        <v>9</v>
      </c>
      <c r="E18" s="2">
        <v>9</v>
      </c>
      <c r="F18" s="2">
        <v>9</v>
      </c>
      <c r="G18" s="2">
        <v>9</v>
      </c>
      <c r="H18" s="2">
        <v>8</v>
      </c>
      <c r="I18" s="2">
        <v>10</v>
      </c>
      <c r="J18" s="2">
        <v>9</v>
      </c>
      <c r="K18" s="2">
        <v>9</v>
      </c>
      <c r="L18" s="2">
        <v>10</v>
      </c>
      <c r="M18" s="2">
        <v>8</v>
      </c>
      <c r="N18" s="2">
        <v>9</v>
      </c>
      <c r="O18" s="2">
        <v>10</v>
      </c>
      <c r="P18" s="2">
        <v>10</v>
      </c>
      <c r="Q18" s="2">
        <v>2</v>
      </c>
      <c r="R18" s="2"/>
      <c r="S18" s="2"/>
      <c r="T18" s="2"/>
      <c r="U18" s="2"/>
      <c r="V18" s="2">
        <v>10</v>
      </c>
      <c r="W18" s="2">
        <v>10</v>
      </c>
      <c r="X18" s="2">
        <v>18</v>
      </c>
      <c r="Y18" s="2">
        <v>18</v>
      </c>
      <c r="Z18" s="2">
        <v>19</v>
      </c>
      <c r="AA18" s="2">
        <v>19</v>
      </c>
      <c r="AB18" s="2">
        <v>82</v>
      </c>
      <c r="AC18" s="2">
        <v>84</v>
      </c>
      <c r="AD18" s="2">
        <v>94</v>
      </c>
      <c r="AE18" s="2">
        <v>82</v>
      </c>
      <c r="AF18" s="2">
        <v>66</v>
      </c>
      <c r="AG18" s="2">
        <v>66</v>
      </c>
      <c r="AH18" s="2">
        <f>SUM(B18:AG18)</f>
        <v>707</v>
      </c>
      <c r="AI18" s="40">
        <f>AH18/AH$33*100</f>
        <v>83.17647058823529</v>
      </c>
      <c r="AJ18" s="41" t="str">
        <f>IF(AI18&gt;89.9,"A",IF(AI18&gt;=79.9,"B",IF(AI18&gt;=69,"C",IF(AI18&gt;=60,"D","F"))))</f>
        <v>B</v>
      </c>
      <c r="AK18" s="46" t="s">
        <v>172</v>
      </c>
      <c r="AL18" s="44"/>
      <c r="AM18" s="45"/>
      <c r="AN18" s="44"/>
      <c r="AO18" s="45"/>
      <c r="AP18" s="44"/>
      <c r="AQ18" s="45"/>
      <c r="AR18" s="44"/>
      <c r="AS18" s="45"/>
    </row>
    <row r="19" spans="1:45" x14ac:dyDescent="0.25">
      <c r="A19" s="46">
        <v>543</v>
      </c>
      <c r="B19" s="2">
        <v>9</v>
      </c>
      <c r="C19" s="2">
        <v>7</v>
      </c>
      <c r="D19" s="2">
        <v>9</v>
      </c>
      <c r="E19" s="2">
        <v>7</v>
      </c>
      <c r="F19" s="2">
        <v>9</v>
      </c>
      <c r="G19" s="2"/>
      <c r="H19" s="2">
        <v>7</v>
      </c>
      <c r="I19" s="2">
        <v>9</v>
      </c>
      <c r="J19" s="2">
        <v>10</v>
      </c>
      <c r="K19" s="2">
        <v>7</v>
      </c>
      <c r="L19" s="2">
        <v>6</v>
      </c>
      <c r="M19" s="2"/>
      <c r="N19" s="2">
        <v>9</v>
      </c>
      <c r="O19" s="2">
        <v>10</v>
      </c>
      <c r="P19" s="2">
        <v>7</v>
      </c>
      <c r="Q19" s="2">
        <v>2</v>
      </c>
      <c r="R19" s="2"/>
      <c r="S19" s="2"/>
      <c r="T19" s="2"/>
      <c r="U19" s="2"/>
      <c r="V19" s="2">
        <v>8</v>
      </c>
      <c r="W19" s="2"/>
      <c r="X19" s="2">
        <v>19</v>
      </c>
      <c r="Y19" s="2">
        <v>17</v>
      </c>
      <c r="Z19" s="2">
        <v>19</v>
      </c>
      <c r="AA19" s="2">
        <v>16</v>
      </c>
      <c r="AB19" s="2">
        <v>96</v>
      </c>
      <c r="AC19" s="2">
        <v>64</v>
      </c>
      <c r="AD19" s="2">
        <v>91</v>
      </c>
      <c r="AE19" s="42">
        <v>82</v>
      </c>
      <c r="AF19" s="2">
        <v>86</v>
      </c>
      <c r="AG19" s="2">
        <v>86</v>
      </c>
      <c r="AH19" s="2">
        <f>SUM(B19:AG19)</f>
        <v>692</v>
      </c>
      <c r="AI19" s="40">
        <f>AH19/AH$33*100</f>
        <v>81.411764705882348</v>
      </c>
      <c r="AJ19" s="41" t="str">
        <f>IF(AI19&gt;89.9,"A",IF(AI19&gt;=79.9,"B",IF(AI19&gt;=69,"C",IF(AI19&gt;=60,"D","F"))))</f>
        <v>B</v>
      </c>
      <c r="AK19" s="46">
        <v>543</v>
      </c>
      <c r="AL19" s="44"/>
      <c r="AM19" s="45"/>
      <c r="AN19" s="44"/>
      <c r="AO19" s="45"/>
      <c r="AP19" s="44"/>
      <c r="AQ19" s="45"/>
      <c r="AR19" s="44"/>
      <c r="AS19" s="45"/>
    </row>
    <row r="20" spans="1:45" x14ac:dyDescent="0.25">
      <c r="A20" s="46">
        <v>652</v>
      </c>
      <c r="B20" s="2">
        <v>9</v>
      </c>
      <c r="C20" s="2">
        <v>5</v>
      </c>
      <c r="D20" s="2">
        <v>9</v>
      </c>
      <c r="E20" s="2">
        <v>7</v>
      </c>
      <c r="F20" s="2">
        <v>5</v>
      </c>
      <c r="G20" s="2">
        <v>9</v>
      </c>
      <c r="H20" s="2">
        <v>7</v>
      </c>
      <c r="I20" s="2">
        <v>10</v>
      </c>
      <c r="J20" s="2">
        <v>9</v>
      </c>
      <c r="K20" s="2">
        <v>9</v>
      </c>
      <c r="L20" s="2">
        <v>7</v>
      </c>
      <c r="M20" s="2">
        <v>6</v>
      </c>
      <c r="N20" s="2">
        <v>9</v>
      </c>
      <c r="O20" s="2">
        <v>7</v>
      </c>
      <c r="P20" s="2">
        <v>9</v>
      </c>
      <c r="Q20" s="2">
        <v>2</v>
      </c>
      <c r="R20" s="2"/>
      <c r="S20" s="2"/>
      <c r="T20" s="2"/>
      <c r="U20" s="2"/>
      <c r="V20" s="2">
        <v>9</v>
      </c>
      <c r="W20" s="2">
        <v>10</v>
      </c>
      <c r="X20" s="2">
        <v>16</v>
      </c>
      <c r="Y20" s="2">
        <v>15</v>
      </c>
      <c r="Z20" s="2">
        <v>17</v>
      </c>
      <c r="AA20" s="2">
        <v>16</v>
      </c>
      <c r="AB20" s="2">
        <v>74</v>
      </c>
      <c r="AC20" s="2">
        <v>72</v>
      </c>
      <c r="AD20" s="2">
        <v>81</v>
      </c>
      <c r="AE20" s="2">
        <v>88</v>
      </c>
      <c r="AF20" s="2">
        <v>84</v>
      </c>
      <c r="AG20" s="2">
        <v>84</v>
      </c>
      <c r="AH20" s="2">
        <f>SUM(B20:AG20)</f>
        <v>685</v>
      </c>
      <c r="AI20" s="40">
        <f>AH20/AH$33*100</f>
        <v>80.588235294117652</v>
      </c>
      <c r="AJ20" s="41" t="str">
        <f>IF(AI20&gt;89.9,"A",IF(AI20&gt;=79.9,"B",IF(AI20&gt;=69,"C",IF(AI20&gt;=60,"D","F"))))</f>
        <v>B</v>
      </c>
      <c r="AK20" s="46">
        <v>652</v>
      </c>
      <c r="AL20" s="44"/>
      <c r="AM20" s="45"/>
      <c r="AN20" s="44"/>
      <c r="AO20" s="45"/>
      <c r="AP20" s="44"/>
      <c r="AQ20" s="45"/>
      <c r="AR20" s="44"/>
      <c r="AS20" s="45"/>
    </row>
    <row r="21" spans="1:45" x14ac:dyDescent="0.25">
      <c r="A21" s="47" t="s">
        <v>169</v>
      </c>
      <c r="B21" s="2">
        <v>7</v>
      </c>
      <c r="C21" s="2">
        <v>9</v>
      </c>
      <c r="D21" s="2">
        <v>7</v>
      </c>
      <c r="E21" s="2">
        <v>9</v>
      </c>
      <c r="F21" s="2">
        <v>5</v>
      </c>
      <c r="G21" s="2">
        <v>9</v>
      </c>
      <c r="H21" s="2">
        <v>9</v>
      </c>
      <c r="I21" s="2">
        <v>6</v>
      </c>
      <c r="J21" s="2"/>
      <c r="K21" s="2">
        <v>9</v>
      </c>
      <c r="L21" s="2">
        <v>8</v>
      </c>
      <c r="M21" s="2">
        <v>7</v>
      </c>
      <c r="N21" s="2">
        <v>9</v>
      </c>
      <c r="O21" s="2">
        <v>4</v>
      </c>
      <c r="P21" s="2">
        <v>10</v>
      </c>
      <c r="Q21" s="2">
        <v>2</v>
      </c>
      <c r="R21" s="2">
        <v>5</v>
      </c>
      <c r="S21" s="2"/>
      <c r="T21" s="2">
        <v>2.5</v>
      </c>
      <c r="U21" s="2">
        <v>5</v>
      </c>
      <c r="V21" s="2">
        <v>10</v>
      </c>
      <c r="W21" s="2">
        <v>5</v>
      </c>
      <c r="X21" s="2">
        <v>19</v>
      </c>
      <c r="Y21" s="2">
        <v>19</v>
      </c>
      <c r="Z21" s="2">
        <v>18</v>
      </c>
      <c r="AA21" s="2">
        <v>19</v>
      </c>
      <c r="AB21" s="2">
        <v>72</v>
      </c>
      <c r="AC21" s="2">
        <v>78</v>
      </c>
      <c r="AD21" s="2">
        <v>100</v>
      </c>
      <c r="AE21" s="2">
        <v>86</v>
      </c>
      <c r="AF21" s="2">
        <v>68</v>
      </c>
      <c r="AG21" s="2">
        <v>68</v>
      </c>
      <c r="AH21" s="2">
        <f>SUM(B21:AG21)</f>
        <v>684.5</v>
      </c>
      <c r="AI21" s="40">
        <f>AH21/AH$33*100</f>
        <v>80.529411764705884</v>
      </c>
      <c r="AJ21" s="41" t="str">
        <f>IF(AI21&gt;89.9,"A",IF(AI21&gt;=79.9,"B",IF(AI21&gt;=69,"C",IF(AI21&gt;=60,"D","F"))))</f>
        <v>B</v>
      </c>
      <c r="AK21" s="47" t="s">
        <v>169</v>
      </c>
      <c r="AL21" s="44"/>
      <c r="AM21" s="45"/>
      <c r="AN21" s="44"/>
      <c r="AO21" s="45"/>
      <c r="AP21" s="44"/>
      <c r="AQ21" s="45"/>
      <c r="AR21" s="44"/>
      <c r="AS21" s="45"/>
    </row>
    <row r="22" spans="1:45" x14ac:dyDescent="0.25">
      <c r="A22" s="46">
        <v>697</v>
      </c>
      <c r="B22" s="2">
        <v>7</v>
      </c>
      <c r="C22" s="2">
        <v>5</v>
      </c>
      <c r="D22" s="2">
        <v>8</v>
      </c>
      <c r="E22" s="2">
        <v>8</v>
      </c>
      <c r="F22" s="2">
        <v>8</v>
      </c>
      <c r="G22" s="2">
        <v>9</v>
      </c>
      <c r="H22" s="2">
        <v>8</v>
      </c>
      <c r="I22" s="2">
        <v>9</v>
      </c>
      <c r="J22" s="2">
        <v>9</v>
      </c>
      <c r="K22" s="2">
        <v>10</v>
      </c>
      <c r="L22" s="2">
        <v>5</v>
      </c>
      <c r="M22" s="2">
        <v>9</v>
      </c>
      <c r="N22" s="2">
        <v>9</v>
      </c>
      <c r="O22" s="2">
        <v>7</v>
      </c>
      <c r="P22" s="2">
        <v>7</v>
      </c>
      <c r="Q22" s="2">
        <v>2</v>
      </c>
      <c r="R22" s="2"/>
      <c r="S22" s="2"/>
      <c r="T22" s="2"/>
      <c r="U22" s="2"/>
      <c r="V22" s="2">
        <v>8</v>
      </c>
      <c r="W22" s="2">
        <v>8</v>
      </c>
      <c r="X22" s="2">
        <v>17</v>
      </c>
      <c r="Y22" s="2">
        <v>17</v>
      </c>
      <c r="Z22" s="2">
        <v>18</v>
      </c>
      <c r="AA22" s="2">
        <v>19</v>
      </c>
      <c r="AB22" s="2">
        <v>74</v>
      </c>
      <c r="AC22" s="2">
        <v>80</v>
      </c>
      <c r="AD22" s="2">
        <v>97</v>
      </c>
      <c r="AE22" s="2">
        <v>74</v>
      </c>
      <c r="AF22" s="2">
        <v>76</v>
      </c>
      <c r="AG22" s="2">
        <v>76</v>
      </c>
      <c r="AH22" s="2">
        <f>SUM(B22:AG22)</f>
        <v>684</v>
      </c>
      <c r="AI22" s="40">
        <f>AH22/AH$33*100</f>
        <v>80.470588235294116</v>
      </c>
      <c r="AJ22" s="41" t="str">
        <f>IF(AI22&gt;89.9,"A",IF(AI22&gt;=79.9,"B",IF(AI22&gt;=69,"C",IF(AI22&gt;=60,"D","F"))))</f>
        <v>B</v>
      </c>
      <c r="AK22" s="46">
        <v>697</v>
      </c>
      <c r="AL22" s="44"/>
      <c r="AM22" s="45"/>
      <c r="AN22" s="44"/>
      <c r="AO22" s="45"/>
      <c r="AP22" s="44"/>
      <c r="AQ22" s="45"/>
      <c r="AR22" s="44"/>
      <c r="AS22" s="45"/>
    </row>
    <row r="23" spans="1:45" x14ac:dyDescent="0.25">
      <c r="A23" s="46">
        <v>299</v>
      </c>
      <c r="B23" s="2">
        <v>6</v>
      </c>
      <c r="C23" s="2">
        <v>7</v>
      </c>
      <c r="D23" s="2">
        <v>7</v>
      </c>
      <c r="E23" s="2">
        <v>7</v>
      </c>
      <c r="F23" s="2">
        <v>8</v>
      </c>
      <c r="G23" s="2">
        <v>7</v>
      </c>
      <c r="H23" s="2">
        <v>7</v>
      </c>
      <c r="I23" s="2">
        <v>10</v>
      </c>
      <c r="J23" s="2">
        <v>8</v>
      </c>
      <c r="K23" s="2">
        <v>9</v>
      </c>
      <c r="L23" s="2">
        <v>9</v>
      </c>
      <c r="M23" s="2">
        <v>5</v>
      </c>
      <c r="N23" s="2">
        <v>9</v>
      </c>
      <c r="O23" s="2">
        <v>9</v>
      </c>
      <c r="P23" s="2">
        <v>9</v>
      </c>
      <c r="Q23" s="2">
        <v>2</v>
      </c>
      <c r="R23" s="2"/>
      <c r="S23" s="2"/>
      <c r="T23" s="2"/>
      <c r="U23" s="2"/>
      <c r="V23" s="2">
        <v>8</v>
      </c>
      <c r="W23" s="2">
        <v>10</v>
      </c>
      <c r="X23" s="2">
        <v>16</v>
      </c>
      <c r="Y23" s="2">
        <v>16</v>
      </c>
      <c r="Z23" s="2">
        <v>17</v>
      </c>
      <c r="AA23" s="2">
        <v>18</v>
      </c>
      <c r="AB23" s="2">
        <v>80</v>
      </c>
      <c r="AC23" s="2">
        <v>76</v>
      </c>
      <c r="AD23" s="2">
        <v>94</v>
      </c>
      <c r="AE23" s="2">
        <v>84</v>
      </c>
      <c r="AF23" s="2">
        <v>72</v>
      </c>
      <c r="AG23" s="2">
        <v>72</v>
      </c>
      <c r="AH23" s="2">
        <f>SUM(B23:AG23)</f>
        <v>682</v>
      </c>
      <c r="AI23" s="40">
        <f>AH23/AH$33*100</f>
        <v>80.235294117647058</v>
      </c>
      <c r="AJ23" s="41" t="str">
        <f>IF(AI23&gt;89.9,"A",IF(AI23&gt;=79.9,"B",IF(AI23&gt;=69,"C",IF(AI23&gt;=60,"D","F"))))</f>
        <v>B</v>
      </c>
      <c r="AK23" s="46">
        <v>299</v>
      </c>
      <c r="AL23" s="44"/>
      <c r="AM23" s="45"/>
      <c r="AN23" s="44"/>
      <c r="AO23" s="45"/>
      <c r="AP23" s="44"/>
      <c r="AQ23" s="45"/>
      <c r="AR23" s="44"/>
      <c r="AS23" s="45"/>
    </row>
    <row r="24" spans="1:45" x14ac:dyDescent="0.25">
      <c r="A24" s="46">
        <v>921</v>
      </c>
      <c r="B24" s="2">
        <v>7</v>
      </c>
      <c r="C24" s="2">
        <v>7</v>
      </c>
      <c r="D24" s="2">
        <v>9</v>
      </c>
      <c r="E24" s="2">
        <v>9</v>
      </c>
      <c r="F24" s="2">
        <v>7</v>
      </c>
      <c r="G24" s="2">
        <v>9</v>
      </c>
      <c r="H24" s="2">
        <v>9</v>
      </c>
      <c r="I24" s="2">
        <v>10</v>
      </c>
      <c r="J24" s="2">
        <v>9</v>
      </c>
      <c r="K24" s="2">
        <v>9</v>
      </c>
      <c r="L24" s="2">
        <v>6</v>
      </c>
      <c r="M24" s="2">
        <v>8</v>
      </c>
      <c r="N24" s="2">
        <v>9</v>
      </c>
      <c r="O24" s="2">
        <v>10</v>
      </c>
      <c r="P24" s="2">
        <v>9</v>
      </c>
      <c r="Q24" s="2"/>
      <c r="R24" s="2"/>
      <c r="S24" s="2"/>
      <c r="T24" s="2"/>
      <c r="U24" s="2"/>
      <c r="V24" s="2">
        <v>10</v>
      </c>
      <c r="W24" s="2">
        <v>10</v>
      </c>
      <c r="X24" s="2">
        <v>16</v>
      </c>
      <c r="Y24" s="2">
        <v>17</v>
      </c>
      <c r="Z24" s="2">
        <v>18</v>
      </c>
      <c r="AA24" s="2">
        <v>18</v>
      </c>
      <c r="AB24" s="2">
        <v>84</v>
      </c>
      <c r="AC24" s="2">
        <v>94</v>
      </c>
      <c r="AD24" s="2">
        <v>81</v>
      </c>
      <c r="AE24" s="2">
        <v>82</v>
      </c>
      <c r="AF24" s="2">
        <v>60</v>
      </c>
      <c r="AG24" s="2">
        <v>60</v>
      </c>
      <c r="AH24" s="2">
        <f>SUM(B24:AG24)</f>
        <v>677</v>
      </c>
      <c r="AI24" s="40">
        <f>AH24/AH$33*100</f>
        <v>79.64705882352942</v>
      </c>
      <c r="AJ24" s="41" t="str">
        <f>IF(AI24&gt;89.9,"A",IF(AI24&gt;=79.9,"B",IF(AI24&gt;=69,"C",IF(AI24&gt;=60,"D","F"))))</f>
        <v>C</v>
      </c>
      <c r="AK24" s="46">
        <v>921</v>
      </c>
      <c r="AL24" s="44"/>
      <c r="AM24" s="45"/>
      <c r="AN24" s="44"/>
      <c r="AO24" s="45"/>
      <c r="AP24" s="44"/>
      <c r="AQ24" s="45"/>
      <c r="AR24" s="44"/>
      <c r="AS24" s="45"/>
    </row>
    <row r="25" spans="1:45" x14ac:dyDescent="0.25">
      <c r="A25" s="46">
        <v>305</v>
      </c>
      <c r="B25" s="2">
        <v>7</v>
      </c>
      <c r="C25" s="2">
        <v>9</v>
      </c>
      <c r="D25" s="2">
        <v>7</v>
      </c>
      <c r="E25" s="2">
        <v>7</v>
      </c>
      <c r="F25" s="2">
        <v>9</v>
      </c>
      <c r="G25" s="2">
        <v>7</v>
      </c>
      <c r="H25" s="2">
        <v>7</v>
      </c>
      <c r="I25" s="2">
        <v>8</v>
      </c>
      <c r="J25" s="2">
        <v>10</v>
      </c>
      <c r="K25" s="2">
        <v>10</v>
      </c>
      <c r="L25" s="2">
        <v>8</v>
      </c>
      <c r="M25" s="2">
        <v>7</v>
      </c>
      <c r="N25" s="2">
        <v>6</v>
      </c>
      <c r="O25" s="2">
        <v>9</v>
      </c>
      <c r="P25" s="2">
        <v>7</v>
      </c>
      <c r="Q25" s="2"/>
      <c r="R25" s="2"/>
      <c r="S25" s="2"/>
      <c r="T25" s="2">
        <v>5</v>
      </c>
      <c r="U25" s="2">
        <v>5</v>
      </c>
      <c r="V25" s="2">
        <v>10</v>
      </c>
      <c r="W25" s="2">
        <v>10</v>
      </c>
      <c r="X25" s="2">
        <v>16</v>
      </c>
      <c r="Y25" s="2">
        <v>18</v>
      </c>
      <c r="Z25" s="2">
        <v>19</v>
      </c>
      <c r="AA25" s="2">
        <v>17</v>
      </c>
      <c r="AB25" s="2">
        <v>74</v>
      </c>
      <c r="AC25" s="2">
        <v>78</v>
      </c>
      <c r="AD25" s="2">
        <v>97</v>
      </c>
      <c r="AE25" s="2">
        <v>74</v>
      </c>
      <c r="AF25" s="2">
        <v>68</v>
      </c>
      <c r="AG25" s="2">
        <v>68</v>
      </c>
      <c r="AH25" s="2">
        <f>SUM(B25:AG25)</f>
        <v>677</v>
      </c>
      <c r="AI25" s="40">
        <f>AH25/AH$33*100</f>
        <v>79.64705882352942</v>
      </c>
      <c r="AJ25" s="41" t="str">
        <f>IF(AI25&gt;89.9,"A",IF(AI25&gt;=79.9,"B",IF(AI25&gt;=69,"C",IF(AI25&gt;=60,"D","F"))))</f>
        <v>C</v>
      </c>
      <c r="AK25" s="46">
        <v>305</v>
      </c>
      <c r="AL25" s="44"/>
      <c r="AM25" s="45"/>
      <c r="AN25" s="44"/>
      <c r="AO25" s="45"/>
      <c r="AP25" s="44"/>
      <c r="AQ25" s="45"/>
      <c r="AR25" s="44"/>
      <c r="AS25" s="45"/>
    </row>
    <row r="26" spans="1:45" x14ac:dyDescent="0.25">
      <c r="A26" s="46">
        <v>248</v>
      </c>
      <c r="B26" s="2">
        <v>9</v>
      </c>
      <c r="C26" s="2">
        <v>9</v>
      </c>
      <c r="D26" s="2"/>
      <c r="E26" s="2">
        <v>9</v>
      </c>
      <c r="F26" s="2">
        <v>10</v>
      </c>
      <c r="G26" s="2">
        <v>10</v>
      </c>
      <c r="H26" s="2">
        <v>10</v>
      </c>
      <c r="I26" s="2"/>
      <c r="J26" s="2">
        <v>10</v>
      </c>
      <c r="K26" s="2"/>
      <c r="L26" s="2">
        <v>9</v>
      </c>
      <c r="M26" s="2">
        <v>7</v>
      </c>
      <c r="N26" s="2">
        <v>9</v>
      </c>
      <c r="O26" s="2">
        <v>9</v>
      </c>
      <c r="P26" s="2">
        <v>10</v>
      </c>
      <c r="Q26" s="2">
        <v>2</v>
      </c>
      <c r="R26" s="2"/>
      <c r="S26" s="2"/>
      <c r="T26" s="2"/>
      <c r="U26" s="2"/>
      <c r="V26" s="2">
        <v>6</v>
      </c>
      <c r="W26" s="2"/>
      <c r="X26" s="2">
        <v>19</v>
      </c>
      <c r="Y26" s="2">
        <v>9</v>
      </c>
      <c r="Z26" s="2">
        <v>19</v>
      </c>
      <c r="AA26" s="2">
        <v>19</v>
      </c>
      <c r="AB26" s="2">
        <v>88</v>
      </c>
      <c r="AC26" s="2">
        <v>98</v>
      </c>
      <c r="AD26" s="2">
        <v>100</v>
      </c>
      <c r="AE26" s="42">
        <v>76</v>
      </c>
      <c r="AF26" s="2">
        <v>64</v>
      </c>
      <c r="AG26" s="2">
        <v>64</v>
      </c>
      <c r="AH26" s="2">
        <f>SUM(B26:AG26)</f>
        <v>675</v>
      </c>
      <c r="AI26" s="40">
        <f>AH26/AH$33*100</f>
        <v>79.411764705882348</v>
      </c>
      <c r="AJ26" s="41" t="str">
        <f>IF(AI26&gt;89.9,"A",IF(AI26&gt;=79.9,"B",IF(AI26&gt;=69,"C",IF(AI26&gt;=60,"D","F"))))</f>
        <v>C</v>
      </c>
      <c r="AK26" s="46">
        <v>248</v>
      </c>
      <c r="AL26" s="44"/>
      <c r="AM26" s="45"/>
      <c r="AN26" s="44"/>
      <c r="AO26" s="45"/>
      <c r="AP26" s="44"/>
      <c r="AQ26" s="45"/>
      <c r="AR26" s="44"/>
      <c r="AS26" s="45"/>
    </row>
    <row r="27" spans="1:45" x14ac:dyDescent="0.25">
      <c r="A27" s="46" t="s">
        <v>166</v>
      </c>
      <c r="B27" s="2">
        <v>7</v>
      </c>
      <c r="C27" s="2">
        <v>5</v>
      </c>
      <c r="D27" s="2">
        <v>9</v>
      </c>
      <c r="E27" s="2">
        <v>9</v>
      </c>
      <c r="F27" s="2">
        <v>7</v>
      </c>
      <c r="G27" s="2">
        <v>5</v>
      </c>
      <c r="H27" s="2">
        <v>3</v>
      </c>
      <c r="I27" s="2">
        <v>10</v>
      </c>
      <c r="J27" s="2">
        <v>9</v>
      </c>
      <c r="K27" s="2">
        <v>8</v>
      </c>
      <c r="L27" s="2">
        <v>6</v>
      </c>
      <c r="M27" s="2">
        <v>5</v>
      </c>
      <c r="N27" s="2">
        <v>9</v>
      </c>
      <c r="O27" s="2">
        <v>10</v>
      </c>
      <c r="P27" s="2">
        <v>6</v>
      </c>
      <c r="Q27" s="2">
        <v>2</v>
      </c>
      <c r="R27" s="2"/>
      <c r="S27" s="2"/>
      <c r="T27" s="2"/>
      <c r="U27" s="2"/>
      <c r="V27" s="2">
        <v>9</v>
      </c>
      <c r="W27" s="2">
        <v>6</v>
      </c>
      <c r="X27" s="2">
        <v>18</v>
      </c>
      <c r="Y27" s="2">
        <v>17</v>
      </c>
      <c r="Z27" s="2">
        <v>17</v>
      </c>
      <c r="AA27" s="2">
        <v>19</v>
      </c>
      <c r="AB27" s="2">
        <v>86</v>
      </c>
      <c r="AC27" s="2">
        <v>54</v>
      </c>
      <c r="AD27" s="2">
        <v>94</v>
      </c>
      <c r="AE27" s="42">
        <v>58</v>
      </c>
      <c r="AF27" s="2">
        <v>74</v>
      </c>
      <c r="AG27" s="2">
        <v>74</v>
      </c>
      <c r="AH27" s="2">
        <f>SUM(B27:AG27)</f>
        <v>636</v>
      </c>
      <c r="AI27" s="40">
        <f>AH27/AH$33*100</f>
        <v>74.82352941176471</v>
      </c>
      <c r="AJ27" s="41" t="str">
        <f>IF(AI27&gt;89.9,"A",IF(AI27&gt;=79.9,"B",IF(AI27&gt;=69,"C",IF(AI27&gt;=60,"D","F"))))</f>
        <v>C</v>
      </c>
      <c r="AK27" s="46" t="s">
        <v>166</v>
      </c>
      <c r="AL27" s="44"/>
      <c r="AM27" s="45"/>
      <c r="AN27" s="44"/>
      <c r="AO27" s="45"/>
      <c r="AP27" s="44"/>
      <c r="AQ27" s="45"/>
      <c r="AR27" s="44"/>
      <c r="AS27" s="45"/>
    </row>
    <row r="28" spans="1:45" x14ac:dyDescent="0.25">
      <c r="A28" s="46">
        <v>918</v>
      </c>
      <c r="B28" s="2">
        <v>7</v>
      </c>
      <c r="C28" s="2">
        <v>9</v>
      </c>
      <c r="D28" s="2">
        <v>5</v>
      </c>
      <c r="E28" s="2">
        <v>7</v>
      </c>
      <c r="F28" s="2">
        <v>2</v>
      </c>
      <c r="G28" s="2">
        <v>7</v>
      </c>
      <c r="H28" s="2">
        <v>9</v>
      </c>
      <c r="I28" s="2">
        <v>10</v>
      </c>
      <c r="J28" s="2">
        <v>9</v>
      </c>
      <c r="K28" s="2">
        <v>8</v>
      </c>
      <c r="L28" s="2">
        <v>7</v>
      </c>
      <c r="M28" s="2">
        <v>9</v>
      </c>
      <c r="N28" s="2">
        <v>10</v>
      </c>
      <c r="O28" s="2">
        <v>10</v>
      </c>
      <c r="P28" s="2"/>
      <c r="Q28" s="2"/>
      <c r="R28" s="2"/>
      <c r="S28" s="2">
        <v>3</v>
      </c>
      <c r="T28" s="2"/>
      <c r="U28" s="2">
        <v>5</v>
      </c>
      <c r="V28" s="2">
        <v>9</v>
      </c>
      <c r="W28" s="2">
        <v>8</v>
      </c>
      <c r="X28" s="2">
        <v>18</v>
      </c>
      <c r="Y28" s="2">
        <v>18</v>
      </c>
      <c r="Z28" s="2">
        <v>19</v>
      </c>
      <c r="AA28" s="2">
        <v>18</v>
      </c>
      <c r="AB28" s="2">
        <v>76</v>
      </c>
      <c r="AC28" s="2">
        <v>70</v>
      </c>
      <c r="AD28" s="2">
        <v>91</v>
      </c>
      <c r="AE28" s="2">
        <v>46</v>
      </c>
      <c r="AF28" s="2">
        <v>62</v>
      </c>
      <c r="AG28" s="2">
        <v>62</v>
      </c>
      <c r="AH28" s="2">
        <f>SUM(B28:AG28)</f>
        <v>614</v>
      </c>
      <c r="AI28" s="40">
        <f>AH28/AH$33*100</f>
        <v>72.235294117647058</v>
      </c>
      <c r="AJ28" s="41" t="str">
        <f>IF(AI28&gt;89.9,"A",IF(AI28&gt;=79.9,"B",IF(AI28&gt;=69,"C",IF(AI28&gt;=60,"D","F"))))</f>
        <v>C</v>
      </c>
      <c r="AK28" s="46">
        <v>918</v>
      </c>
      <c r="AL28" s="44"/>
      <c r="AM28" s="45"/>
      <c r="AN28" s="44"/>
      <c r="AO28" s="45"/>
      <c r="AP28" s="44"/>
      <c r="AQ28" s="45"/>
      <c r="AR28" s="44"/>
      <c r="AS28" s="45"/>
    </row>
    <row r="29" spans="1:45" x14ac:dyDescent="0.25">
      <c r="A29" s="46">
        <v>956</v>
      </c>
      <c r="B29" s="2">
        <v>7</v>
      </c>
      <c r="C29" s="2">
        <v>7</v>
      </c>
      <c r="D29" s="2">
        <v>9</v>
      </c>
      <c r="E29" s="2">
        <v>9</v>
      </c>
      <c r="F29" s="2">
        <v>5</v>
      </c>
      <c r="G29" s="2">
        <v>9</v>
      </c>
      <c r="H29" s="2">
        <v>8</v>
      </c>
      <c r="I29" s="2">
        <v>8</v>
      </c>
      <c r="J29" s="2">
        <v>7</v>
      </c>
      <c r="K29" s="2">
        <v>9</v>
      </c>
      <c r="L29" s="2">
        <v>4</v>
      </c>
      <c r="M29" s="2">
        <v>7</v>
      </c>
      <c r="N29" s="2">
        <v>9</v>
      </c>
      <c r="O29" s="2">
        <v>9</v>
      </c>
      <c r="P29" s="2">
        <v>4</v>
      </c>
      <c r="Q29" s="2">
        <v>2</v>
      </c>
      <c r="R29" s="2"/>
      <c r="S29" s="2"/>
      <c r="T29" s="2"/>
      <c r="U29" s="2"/>
      <c r="V29" s="2">
        <v>8</v>
      </c>
      <c r="W29" s="2">
        <v>8</v>
      </c>
      <c r="X29" s="2">
        <v>14</v>
      </c>
      <c r="Y29" s="2">
        <v>17</v>
      </c>
      <c r="Z29" s="2">
        <v>16</v>
      </c>
      <c r="AA29" s="2">
        <v>19</v>
      </c>
      <c r="AB29" s="2">
        <v>80</v>
      </c>
      <c r="AC29" s="2">
        <v>62</v>
      </c>
      <c r="AD29" s="2">
        <v>72</v>
      </c>
      <c r="AE29" s="2">
        <v>50</v>
      </c>
      <c r="AF29" s="2">
        <v>70</v>
      </c>
      <c r="AG29" s="2">
        <v>70</v>
      </c>
      <c r="AH29" s="2">
        <f>SUM(B29:AG29)</f>
        <v>599</v>
      </c>
      <c r="AI29" s="40">
        <f>AH29/AH$33*100</f>
        <v>70.470588235294116</v>
      </c>
      <c r="AJ29" s="41" t="str">
        <f>IF(AI29&gt;89.9,"A",IF(AI29&gt;=79.9,"B",IF(AI29&gt;=69,"C",IF(AI29&gt;=60,"D","F"))))</f>
        <v>C</v>
      </c>
      <c r="AK29" s="46">
        <v>956</v>
      </c>
      <c r="AL29" s="44"/>
      <c r="AM29" s="45"/>
      <c r="AN29" s="44"/>
      <c r="AO29" s="45"/>
      <c r="AP29" s="44"/>
      <c r="AQ29" s="45"/>
      <c r="AR29" s="44"/>
      <c r="AS29" s="45"/>
    </row>
    <row r="30" spans="1:45" x14ac:dyDescent="0.25">
      <c r="A30" s="46">
        <v>422</v>
      </c>
      <c r="B30" s="2">
        <v>6</v>
      </c>
      <c r="C30" s="2">
        <v>7</v>
      </c>
      <c r="D30" s="2">
        <v>7</v>
      </c>
      <c r="E30" s="2">
        <v>5</v>
      </c>
      <c r="F30" s="2">
        <v>3</v>
      </c>
      <c r="G30" s="2">
        <v>7</v>
      </c>
      <c r="H30" s="2"/>
      <c r="I30" s="2">
        <v>9</v>
      </c>
      <c r="J30" s="2">
        <v>7</v>
      </c>
      <c r="K30" s="2">
        <v>5</v>
      </c>
      <c r="L30" s="2">
        <v>7</v>
      </c>
      <c r="M30" s="2">
        <v>8</v>
      </c>
      <c r="N30" s="2">
        <v>10</v>
      </c>
      <c r="O30" s="2">
        <v>10</v>
      </c>
      <c r="P30" s="2">
        <v>6</v>
      </c>
      <c r="Q30" s="2">
        <v>1</v>
      </c>
      <c r="R30" s="2"/>
      <c r="S30" s="2"/>
      <c r="T30" s="2"/>
      <c r="U30" s="2"/>
      <c r="V30" s="2">
        <v>8</v>
      </c>
      <c r="W30" s="2">
        <v>6</v>
      </c>
      <c r="X30" s="2">
        <v>12</v>
      </c>
      <c r="Y30" s="2">
        <v>16</v>
      </c>
      <c r="Z30" s="2">
        <v>17</v>
      </c>
      <c r="AA30" s="2">
        <v>18</v>
      </c>
      <c r="AB30" s="2">
        <v>68</v>
      </c>
      <c r="AC30" s="2">
        <v>50</v>
      </c>
      <c r="AD30" s="2">
        <v>47</v>
      </c>
      <c r="AE30" s="42">
        <v>82</v>
      </c>
      <c r="AF30" s="2">
        <v>78</v>
      </c>
      <c r="AG30" s="2">
        <v>78</v>
      </c>
      <c r="AH30" s="2">
        <f>SUM(B30:AG30)</f>
        <v>578</v>
      </c>
      <c r="AI30" s="40">
        <f>AH30/AH$33*100</f>
        <v>68</v>
      </c>
      <c r="AJ30" s="41" t="str">
        <f>IF(AI30&gt;89.9,"A",IF(AI30&gt;=79.9,"B",IF(AI30&gt;=69,"C",IF(AI30&gt;=60,"D","F"))))</f>
        <v>D</v>
      </c>
      <c r="AK30" s="46">
        <v>422</v>
      </c>
      <c r="AL30" s="44"/>
      <c r="AM30" s="45"/>
      <c r="AN30" s="44"/>
      <c r="AO30" s="45"/>
      <c r="AP30" s="44"/>
      <c r="AQ30" s="45"/>
      <c r="AR30" s="44"/>
      <c r="AS30" s="45"/>
    </row>
    <row r="31" spans="1:45" x14ac:dyDescent="0.25">
      <c r="A31" s="46">
        <v>454</v>
      </c>
      <c r="B31" s="2">
        <v>7</v>
      </c>
      <c r="C31" s="2">
        <v>4</v>
      </c>
      <c r="D31" s="2">
        <v>7</v>
      </c>
      <c r="E31" s="2">
        <v>6</v>
      </c>
      <c r="F31" s="2">
        <v>9</v>
      </c>
      <c r="G31" s="2">
        <v>7</v>
      </c>
      <c r="H31" s="2">
        <v>7</v>
      </c>
      <c r="I31" s="2">
        <v>9</v>
      </c>
      <c r="J31" s="2">
        <v>8</v>
      </c>
      <c r="K31" s="2">
        <v>8</v>
      </c>
      <c r="L31" s="2">
        <v>7</v>
      </c>
      <c r="M31" s="2">
        <v>9</v>
      </c>
      <c r="N31" s="2">
        <v>9</v>
      </c>
      <c r="O31" s="2">
        <v>10</v>
      </c>
      <c r="P31" s="2">
        <v>5</v>
      </c>
      <c r="Q31" s="2">
        <v>2</v>
      </c>
      <c r="R31" s="2"/>
      <c r="S31" s="2"/>
      <c r="T31" s="2"/>
      <c r="U31" s="2"/>
      <c r="V31" s="2">
        <v>8</v>
      </c>
      <c r="W31" s="2"/>
      <c r="X31" s="2">
        <v>14</v>
      </c>
      <c r="Y31" s="2">
        <v>17</v>
      </c>
      <c r="Z31" s="2">
        <v>17</v>
      </c>
      <c r="AA31" s="2">
        <v>18</v>
      </c>
      <c r="AB31" s="2">
        <v>68</v>
      </c>
      <c r="AC31" s="2">
        <v>72</v>
      </c>
      <c r="AD31" s="2">
        <v>78</v>
      </c>
      <c r="AE31" s="2">
        <v>56</v>
      </c>
      <c r="AF31" s="2">
        <v>58</v>
      </c>
      <c r="AG31" s="2">
        <v>58</v>
      </c>
      <c r="AH31" s="2">
        <f>SUM(B31:AG31)</f>
        <v>578</v>
      </c>
      <c r="AI31" s="40">
        <f>AH31/AH$33*100</f>
        <v>68</v>
      </c>
      <c r="AJ31" s="41" t="str">
        <f>IF(AI31&gt;89.9,"A",IF(AI31&gt;=79.9,"B",IF(AI31&gt;=69,"C",IF(AI31&gt;=60,"D","F"))))</f>
        <v>D</v>
      </c>
      <c r="AK31" s="46">
        <v>454</v>
      </c>
      <c r="AL31" s="44"/>
      <c r="AM31" s="45"/>
      <c r="AN31" s="44"/>
      <c r="AO31" s="45"/>
      <c r="AP31" s="44"/>
      <c r="AQ31" s="45"/>
      <c r="AR31" s="44"/>
      <c r="AS31" s="45"/>
    </row>
    <row r="32" spans="1:45" x14ac:dyDescent="0.25">
      <c r="A32" s="46">
        <v>954</v>
      </c>
      <c r="B32" s="2">
        <v>6</v>
      </c>
      <c r="C32" s="2">
        <v>3</v>
      </c>
      <c r="D32" s="2">
        <v>6</v>
      </c>
      <c r="E32" s="2">
        <v>9</v>
      </c>
      <c r="F32" s="2">
        <v>5</v>
      </c>
      <c r="G32" s="2">
        <v>9</v>
      </c>
      <c r="H32" s="2">
        <v>7</v>
      </c>
      <c r="I32" s="2">
        <v>8</v>
      </c>
      <c r="J32" s="2">
        <v>7</v>
      </c>
      <c r="K32" s="2">
        <v>9</v>
      </c>
      <c r="L32" s="2">
        <v>9</v>
      </c>
      <c r="M32" s="2">
        <v>9</v>
      </c>
      <c r="N32" s="2">
        <v>6</v>
      </c>
      <c r="O32" s="2"/>
      <c r="P32" s="2">
        <v>9</v>
      </c>
      <c r="Q32" s="2">
        <v>1</v>
      </c>
      <c r="R32" s="2"/>
      <c r="S32" s="2"/>
      <c r="T32" s="2"/>
      <c r="U32" s="2"/>
      <c r="V32" s="2"/>
      <c r="W32" s="2">
        <v>10</v>
      </c>
      <c r="X32" s="2">
        <v>12</v>
      </c>
      <c r="Y32" s="2">
        <v>18</v>
      </c>
      <c r="Z32" s="2">
        <v>20</v>
      </c>
      <c r="AA32" s="2">
        <v>17</v>
      </c>
      <c r="AB32" s="2">
        <v>62</v>
      </c>
      <c r="AC32" s="2">
        <v>52</v>
      </c>
      <c r="AD32" s="2">
        <v>81</v>
      </c>
      <c r="AE32" s="2">
        <v>74</v>
      </c>
      <c r="AF32" s="2">
        <v>62</v>
      </c>
      <c r="AG32" s="2">
        <v>62</v>
      </c>
      <c r="AH32" s="2">
        <f>SUM(B32:AG32)</f>
        <v>573</v>
      </c>
      <c r="AI32" s="40">
        <f>AH32/AH$33*100</f>
        <v>67.411764705882348</v>
      </c>
      <c r="AJ32" s="41" t="str">
        <f>IF(AI32&gt;89.9,"A",IF(AI32&gt;=79.9,"B",IF(AI32&gt;=69,"C",IF(AI32&gt;=60,"D","F"))))</f>
        <v>D</v>
      </c>
      <c r="AK32" s="46">
        <v>954</v>
      </c>
      <c r="AL32" s="44"/>
      <c r="AM32" s="45"/>
      <c r="AN32" s="44"/>
      <c r="AO32" s="45"/>
      <c r="AP32" s="44"/>
      <c r="AQ32" s="45"/>
      <c r="AR32" s="44"/>
      <c r="AS32" s="45"/>
    </row>
    <row r="33" spans="1:43" x14ac:dyDescent="0.25">
      <c r="A33" s="54"/>
      <c r="B33" s="11">
        <v>10</v>
      </c>
      <c r="C33" s="11">
        <v>10</v>
      </c>
      <c r="D33" s="11">
        <v>10</v>
      </c>
      <c r="E33" s="11">
        <v>10</v>
      </c>
      <c r="F33" s="11">
        <v>10</v>
      </c>
      <c r="G33" s="11">
        <v>10</v>
      </c>
      <c r="H33" s="11">
        <v>10</v>
      </c>
      <c r="I33" s="11">
        <v>10</v>
      </c>
      <c r="J33" s="11">
        <v>10</v>
      </c>
      <c r="K33" s="11">
        <v>10</v>
      </c>
      <c r="L33" s="11">
        <v>10</v>
      </c>
      <c r="M33" s="11">
        <v>10</v>
      </c>
      <c r="N33" s="11">
        <v>10</v>
      </c>
      <c r="O33" s="11">
        <v>10</v>
      </c>
      <c r="P33" s="11">
        <v>10</v>
      </c>
      <c r="Q33" s="11"/>
      <c r="R33" s="11"/>
      <c r="S33" s="11"/>
      <c r="T33" s="11"/>
      <c r="U33" s="11"/>
      <c r="V33" s="11">
        <v>10</v>
      </c>
      <c r="W33" s="11">
        <v>10</v>
      </c>
      <c r="X33" s="11">
        <v>20</v>
      </c>
      <c r="Y33" s="11">
        <v>20</v>
      </c>
      <c r="Z33" s="11">
        <v>20</v>
      </c>
      <c r="AA33" s="11">
        <v>20</v>
      </c>
      <c r="AB33" s="11">
        <v>100</v>
      </c>
      <c r="AC33" s="11">
        <v>100</v>
      </c>
      <c r="AD33" s="11">
        <v>100</v>
      </c>
      <c r="AE33" s="11">
        <v>100</v>
      </c>
      <c r="AF33" s="11">
        <v>100</v>
      </c>
      <c r="AG33" s="11">
        <v>100</v>
      </c>
      <c r="AH33" s="11">
        <f t="shared" ref="AH5:AH33" si="0">SUM(B33:AG33)</f>
        <v>850</v>
      </c>
      <c r="AI33" s="12">
        <f t="shared" ref="AI5:AI33" si="1">AH33/AH$33*100</f>
        <v>100</v>
      </c>
      <c r="AJ33" s="13"/>
      <c r="AK33" s="54"/>
      <c r="AM33" s="34"/>
      <c r="AO33" s="34"/>
      <c r="AQ33" s="34"/>
    </row>
    <row r="34" spans="1:43" x14ac:dyDescent="0.25">
      <c r="A34" s="46"/>
      <c r="B34" s="4" t="s">
        <v>1</v>
      </c>
      <c r="C34" s="4" t="s">
        <v>2</v>
      </c>
      <c r="D34" s="4" t="s">
        <v>3</v>
      </c>
      <c r="E34" s="4" t="s">
        <v>4</v>
      </c>
      <c r="F34" s="4" t="s">
        <v>5</v>
      </c>
      <c r="G34" s="4" t="s">
        <v>6</v>
      </c>
      <c r="H34" s="4" t="s">
        <v>7</v>
      </c>
      <c r="I34" s="4" t="s">
        <v>8</v>
      </c>
      <c r="J34" s="4" t="s">
        <v>9</v>
      </c>
      <c r="K34" s="4" t="s">
        <v>10</v>
      </c>
      <c r="L34" s="4" t="s">
        <v>11</v>
      </c>
      <c r="M34" s="4" t="s">
        <v>12</v>
      </c>
      <c r="N34" s="4" t="s">
        <v>13</v>
      </c>
      <c r="O34" s="4" t="s">
        <v>14</v>
      </c>
      <c r="P34" s="4" t="s">
        <v>15</v>
      </c>
      <c r="Q34" s="26"/>
      <c r="R34" s="27" t="s">
        <v>165</v>
      </c>
      <c r="S34" s="27" t="s">
        <v>45</v>
      </c>
      <c r="T34" s="27" t="s">
        <v>47</v>
      </c>
      <c r="U34" s="27" t="s">
        <v>50</v>
      </c>
      <c r="V34" s="26" t="s">
        <v>30</v>
      </c>
      <c r="W34" s="26" t="s">
        <v>28</v>
      </c>
      <c r="X34" s="5" t="s">
        <v>16</v>
      </c>
      <c r="Y34" s="5" t="s">
        <v>17</v>
      </c>
      <c r="Z34" s="5" t="s">
        <v>18</v>
      </c>
      <c r="AA34" s="5" t="s">
        <v>19</v>
      </c>
      <c r="AB34" s="6" t="s">
        <v>20</v>
      </c>
      <c r="AC34" s="7" t="s">
        <v>21</v>
      </c>
      <c r="AD34" s="7" t="s">
        <v>22</v>
      </c>
      <c r="AE34" s="7" t="s">
        <v>23</v>
      </c>
      <c r="AF34" s="7" t="s">
        <v>24</v>
      </c>
      <c r="AG34" s="7" t="s">
        <v>24</v>
      </c>
      <c r="AH34" s="8" t="s">
        <v>25</v>
      </c>
      <c r="AI34" s="8" t="s">
        <v>26</v>
      </c>
      <c r="AJ34" s="8" t="s">
        <v>27</v>
      </c>
      <c r="AK34" s="46"/>
      <c r="AL34" s="32"/>
    </row>
    <row r="35" spans="1:43" ht="13" x14ac:dyDescent="0.3">
      <c r="A35" s="1" t="s">
        <v>161</v>
      </c>
      <c r="B35" s="38">
        <f t="shared" ref="B35:P35" si="2">AVERAGE(B5:B32)</f>
        <v>7.7857142857142856</v>
      </c>
      <c r="C35" s="38">
        <f t="shared" si="2"/>
        <v>7.5</v>
      </c>
      <c r="D35" s="38">
        <f t="shared" si="2"/>
        <v>8.115384615384615</v>
      </c>
      <c r="E35" s="38">
        <f t="shared" si="2"/>
        <v>8.4615384615384617</v>
      </c>
      <c r="F35" s="38">
        <f t="shared" si="2"/>
        <v>7.5185185185185182</v>
      </c>
      <c r="G35" s="38">
        <f t="shared" si="2"/>
        <v>8.6296296296296298</v>
      </c>
      <c r="H35" s="38">
        <f t="shared" si="2"/>
        <v>8.1851851851851851</v>
      </c>
      <c r="I35" s="38">
        <f t="shared" si="2"/>
        <v>9.32</v>
      </c>
      <c r="J35" s="38">
        <f t="shared" si="2"/>
        <v>8.9259259259259256</v>
      </c>
      <c r="K35" s="38">
        <f t="shared" si="2"/>
        <v>8.5769230769230766</v>
      </c>
      <c r="L35" s="38">
        <f t="shared" si="2"/>
        <v>7.7142857142857144</v>
      </c>
      <c r="M35" s="38">
        <f t="shared" si="2"/>
        <v>7.5555555555555554</v>
      </c>
      <c r="N35" s="38">
        <f t="shared" si="2"/>
        <v>9</v>
      </c>
      <c r="O35" s="38">
        <f t="shared" si="2"/>
        <v>9.2692307692307701</v>
      </c>
      <c r="P35" s="38">
        <f t="shared" si="2"/>
        <v>8.4444444444444446</v>
      </c>
      <c r="Q35" s="38"/>
      <c r="R35" s="38">
        <f t="shared" ref="R35:AI35" si="3">AVERAGE(R5:R32)</f>
        <v>7.8571428571428568</v>
      </c>
      <c r="S35" s="38">
        <f t="shared" si="3"/>
        <v>4.5999999999999996</v>
      </c>
      <c r="T35" s="38">
        <f t="shared" si="3"/>
        <v>4.2857142857142856</v>
      </c>
      <c r="U35" s="38">
        <f t="shared" si="3"/>
        <v>4.9090909090909092</v>
      </c>
      <c r="V35" s="38">
        <f t="shared" si="3"/>
        <v>9.2692307692307701</v>
      </c>
      <c r="W35" s="38">
        <f t="shared" si="3"/>
        <v>8.454545454545455</v>
      </c>
      <c r="X35" s="38">
        <f t="shared" si="3"/>
        <v>17.071428571428573</v>
      </c>
      <c r="Y35" s="38">
        <f t="shared" si="3"/>
        <v>17.5</v>
      </c>
      <c r="Z35" s="38">
        <f t="shared" si="3"/>
        <v>18.464285714285715</v>
      </c>
      <c r="AA35" s="38">
        <f t="shared" si="3"/>
        <v>18.428571428571427</v>
      </c>
      <c r="AB35" s="38">
        <f t="shared" si="3"/>
        <v>83.857142857142861</v>
      </c>
      <c r="AC35" s="38">
        <f t="shared" si="3"/>
        <v>80.428571428571431</v>
      </c>
      <c r="AD35" s="38">
        <f t="shared" si="3"/>
        <v>91.178571428571431</v>
      </c>
      <c r="AE35" s="38">
        <f t="shared" si="3"/>
        <v>76.785714285714292</v>
      </c>
      <c r="AF35" s="38">
        <f t="shared" si="3"/>
        <v>77.5</v>
      </c>
      <c r="AG35" s="38">
        <f t="shared" si="3"/>
        <v>77.5</v>
      </c>
      <c r="AH35" s="38">
        <f t="shared" si="3"/>
        <v>701</v>
      </c>
      <c r="AI35" s="38">
        <f t="shared" si="3"/>
        <v>82.47058823529413</v>
      </c>
      <c r="AJ35" s="1" t="s">
        <v>161</v>
      </c>
    </row>
    <row r="36" spans="1:43" ht="13" x14ac:dyDescent="0.3">
      <c r="A36" s="1" t="s">
        <v>162</v>
      </c>
      <c r="B36" s="38">
        <f t="shared" ref="B36:P36" si="4">_xlfn.STDEV.S(B5:B32)</f>
        <v>1.1338934190276826</v>
      </c>
      <c r="C36" s="38">
        <f t="shared" si="4"/>
        <v>1.990719207463213</v>
      </c>
      <c r="D36" s="38">
        <f t="shared" si="4"/>
        <v>1.3364706678987937</v>
      </c>
      <c r="E36" s="38">
        <f t="shared" si="4"/>
        <v>1.3922864426767729</v>
      </c>
      <c r="F36" s="38">
        <f t="shared" si="4"/>
        <v>2.1189687326689102</v>
      </c>
      <c r="G36" s="38">
        <f t="shared" si="4"/>
        <v>1.3344012817090596</v>
      </c>
      <c r="H36" s="38">
        <f t="shared" si="4"/>
        <v>1.5698367636118944</v>
      </c>
      <c r="I36" s="38">
        <f t="shared" si="4"/>
        <v>0.98826447202490741</v>
      </c>
      <c r="J36" s="38">
        <f t="shared" si="4"/>
        <v>0.99714692713861874</v>
      </c>
      <c r="K36" s="38">
        <f t="shared" si="4"/>
        <v>1.3906279710426339</v>
      </c>
      <c r="L36" s="38">
        <f t="shared" si="4"/>
        <v>1.4871584352852973</v>
      </c>
      <c r="M36" s="38">
        <f t="shared" si="4"/>
        <v>1.5021352323976225</v>
      </c>
      <c r="N36" s="38">
        <f t="shared" si="4"/>
        <v>0.98130676292531627</v>
      </c>
      <c r="O36" s="38">
        <f t="shared" si="4"/>
        <v>1.3728129459672902</v>
      </c>
      <c r="P36" s="38">
        <f t="shared" si="4"/>
        <v>1.7394369852458089</v>
      </c>
      <c r="Q36" s="38"/>
      <c r="R36" s="38">
        <f t="shared" ref="R36:AI36" si="5">_xlfn.STDEV.S(R5:R32)</f>
        <v>2.6726124191242433</v>
      </c>
      <c r="S36" s="38">
        <f t="shared" si="5"/>
        <v>0.8944271909999163</v>
      </c>
      <c r="T36" s="38">
        <f t="shared" si="5"/>
        <v>1.2198750911856657</v>
      </c>
      <c r="U36" s="38">
        <f t="shared" si="5"/>
        <v>0.30151134457776363</v>
      </c>
      <c r="V36" s="38">
        <f t="shared" si="5"/>
        <v>1.0791734729020122</v>
      </c>
      <c r="W36" s="38">
        <f t="shared" si="5"/>
        <v>1.7106744068954001</v>
      </c>
      <c r="X36" s="38">
        <f t="shared" si="5"/>
        <v>2.2265830228563153</v>
      </c>
      <c r="Y36" s="38">
        <f t="shared" si="5"/>
        <v>2.301368353023109</v>
      </c>
      <c r="Z36" s="38">
        <f t="shared" si="5"/>
        <v>1.231745008999739</v>
      </c>
      <c r="AA36" s="38">
        <f t="shared" si="5"/>
        <v>0.99735098872412731</v>
      </c>
      <c r="AB36" s="38">
        <f t="shared" si="5"/>
        <v>10.412650019244897</v>
      </c>
      <c r="AC36" s="38">
        <f t="shared" si="5"/>
        <v>14.528206464281219</v>
      </c>
      <c r="AD36" s="38">
        <f t="shared" si="5"/>
        <v>11.521489009442682</v>
      </c>
      <c r="AE36" s="38">
        <f t="shared" si="5"/>
        <v>13.158174878666353</v>
      </c>
      <c r="AF36" s="38">
        <f t="shared" si="5"/>
        <v>10.744507640857465</v>
      </c>
      <c r="AG36" s="38">
        <f t="shared" si="5"/>
        <v>10.744507640857465</v>
      </c>
      <c r="AH36" s="38">
        <f t="shared" si="5"/>
        <v>68.747390522867875</v>
      </c>
      <c r="AI36" s="38">
        <f t="shared" si="5"/>
        <v>8.087928296807986</v>
      </c>
      <c r="AJ36" s="1" t="s">
        <v>162</v>
      </c>
    </row>
    <row r="37" spans="1:43" ht="13" x14ac:dyDescent="0.3">
      <c r="A37" s="1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1"/>
    </row>
    <row r="38" spans="1:43" ht="13" x14ac:dyDescent="0.3">
      <c r="A38" s="1" t="s">
        <v>163</v>
      </c>
      <c r="B38" s="38">
        <f t="shared" ref="B38:P38" si="6">MAX(B5:B32)</f>
        <v>10</v>
      </c>
      <c r="C38" s="38">
        <f t="shared" si="6"/>
        <v>10</v>
      </c>
      <c r="D38" s="38">
        <f t="shared" si="6"/>
        <v>10</v>
      </c>
      <c r="E38" s="38">
        <f t="shared" si="6"/>
        <v>10</v>
      </c>
      <c r="F38" s="38">
        <f t="shared" si="6"/>
        <v>10</v>
      </c>
      <c r="G38" s="38">
        <f t="shared" si="6"/>
        <v>10</v>
      </c>
      <c r="H38" s="38">
        <f t="shared" si="6"/>
        <v>10</v>
      </c>
      <c r="I38" s="38">
        <f t="shared" si="6"/>
        <v>10</v>
      </c>
      <c r="J38" s="38">
        <f t="shared" si="6"/>
        <v>10</v>
      </c>
      <c r="K38" s="38">
        <f t="shared" si="6"/>
        <v>10</v>
      </c>
      <c r="L38" s="38">
        <f t="shared" si="6"/>
        <v>10</v>
      </c>
      <c r="M38" s="38">
        <f t="shared" si="6"/>
        <v>10</v>
      </c>
      <c r="N38" s="38">
        <f t="shared" si="6"/>
        <v>10</v>
      </c>
      <c r="O38" s="38">
        <f t="shared" si="6"/>
        <v>10</v>
      </c>
      <c r="P38" s="38">
        <f t="shared" si="6"/>
        <v>10</v>
      </c>
      <c r="Q38" s="38"/>
      <c r="R38" s="38">
        <f t="shared" ref="R38:AI38" si="7">MAX(R5:R32)</f>
        <v>10</v>
      </c>
      <c r="S38" s="38">
        <f t="shared" si="7"/>
        <v>5</v>
      </c>
      <c r="T38" s="38">
        <f t="shared" si="7"/>
        <v>5</v>
      </c>
      <c r="U38" s="38">
        <f t="shared" si="7"/>
        <v>5</v>
      </c>
      <c r="V38" s="38">
        <f t="shared" si="7"/>
        <v>10</v>
      </c>
      <c r="W38" s="38">
        <f t="shared" si="7"/>
        <v>10</v>
      </c>
      <c r="X38" s="38">
        <f t="shared" si="7"/>
        <v>19</v>
      </c>
      <c r="Y38" s="38">
        <f t="shared" si="7"/>
        <v>20</v>
      </c>
      <c r="Z38" s="38">
        <f t="shared" si="7"/>
        <v>20</v>
      </c>
      <c r="AA38" s="38">
        <f t="shared" si="7"/>
        <v>20</v>
      </c>
      <c r="AB38" s="38">
        <f t="shared" si="7"/>
        <v>100</v>
      </c>
      <c r="AC38" s="38">
        <f t="shared" si="7"/>
        <v>100</v>
      </c>
      <c r="AD38" s="38">
        <f t="shared" si="7"/>
        <v>100</v>
      </c>
      <c r="AE38" s="38">
        <f t="shared" si="7"/>
        <v>96</v>
      </c>
      <c r="AF38" s="38">
        <f t="shared" si="7"/>
        <v>92</v>
      </c>
      <c r="AG38" s="38">
        <f t="shared" si="7"/>
        <v>92</v>
      </c>
      <c r="AH38" s="38">
        <f t="shared" si="7"/>
        <v>806</v>
      </c>
      <c r="AI38" s="38">
        <f t="shared" si="7"/>
        <v>94.82352941176471</v>
      </c>
      <c r="AJ38" s="1" t="s">
        <v>163</v>
      </c>
    </row>
    <row r="39" spans="1:43" ht="13" x14ac:dyDescent="0.3">
      <c r="A39" s="10" t="s">
        <v>3</v>
      </c>
      <c r="B39" s="38">
        <f t="shared" ref="B39:P39" si="8">_xlfn.QUARTILE.INC(B5:B32,3)</f>
        <v>9</v>
      </c>
      <c r="C39" s="38">
        <f t="shared" si="8"/>
        <v>9</v>
      </c>
      <c r="D39" s="38">
        <f t="shared" si="8"/>
        <v>9</v>
      </c>
      <c r="E39" s="38">
        <f t="shared" si="8"/>
        <v>9</v>
      </c>
      <c r="F39" s="38">
        <f t="shared" si="8"/>
        <v>9</v>
      </c>
      <c r="G39" s="38">
        <f t="shared" si="8"/>
        <v>10</v>
      </c>
      <c r="H39" s="38">
        <f t="shared" si="8"/>
        <v>9</v>
      </c>
      <c r="I39" s="38">
        <f t="shared" si="8"/>
        <v>10</v>
      </c>
      <c r="J39" s="38">
        <f t="shared" si="8"/>
        <v>10</v>
      </c>
      <c r="K39" s="38">
        <f t="shared" si="8"/>
        <v>9</v>
      </c>
      <c r="L39" s="38">
        <f t="shared" si="8"/>
        <v>9</v>
      </c>
      <c r="M39" s="38">
        <f t="shared" si="8"/>
        <v>9</v>
      </c>
      <c r="N39" s="38">
        <f t="shared" si="8"/>
        <v>9.25</v>
      </c>
      <c r="O39" s="38">
        <f t="shared" si="8"/>
        <v>10</v>
      </c>
      <c r="P39" s="38">
        <f t="shared" si="8"/>
        <v>10</v>
      </c>
      <c r="Q39" s="38"/>
      <c r="R39" s="38">
        <f t="shared" ref="R39:AI39" si="9">_xlfn.QUARTILE.INC(R5:R32,3)</f>
        <v>10</v>
      </c>
      <c r="S39" s="38">
        <f t="shared" si="9"/>
        <v>5</v>
      </c>
      <c r="T39" s="38">
        <f t="shared" si="9"/>
        <v>5</v>
      </c>
      <c r="U39" s="38">
        <f t="shared" si="9"/>
        <v>5</v>
      </c>
      <c r="V39" s="38">
        <f t="shared" si="9"/>
        <v>10</v>
      </c>
      <c r="W39" s="38">
        <f t="shared" si="9"/>
        <v>10</v>
      </c>
      <c r="X39" s="38">
        <f t="shared" si="9"/>
        <v>19</v>
      </c>
      <c r="Y39" s="38">
        <f t="shared" si="9"/>
        <v>19</v>
      </c>
      <c r="Z39" s="38">
        <f t="shared" si="9"/>
        <v>19.25</v>
      </c>
      <c r="AA39" s="38">
        <f t="shared" si="9"/>
        <v>19</v>
      </c>
      <c r="AB39" s="38">
        <f t="shared" si="9"/>
        <v>92.5</v>
      </c>
      <c r="AC39" s="38">
        <f t="shared" si="9"/>
        <v>94</v>
      </c>
      <c r="AD39" s="38">
        <f t="shared" si="9"/>
        <v>100</v>
      </c>
      <c r="AE39" s="38">
        <f t="shared" si="9"/>
        <v>84</v>
      </c>
      <c r="AF39" s="38">
        <f t="shared" si="9"/>
        <v>88</v>
      </c>
      <c r="AG39" s="38">
        <f t="shared" si="9"/>
        <v>88</v>
      </c>
      <c r="AH39" s="38">
        <f t="shared" si="9"/>
        <v>758.25</v>
      </c>
      <c r="AI39" s="38">
        <f t="shared" si="9"/>
        <v>89.205882352941174</v>
      </c>
      <c r="AJ39" s="10" t="s">
        <v>3</v>
      </c>
      <c r="AK39"/>
    </row>
    <row r="40" spans="1:43" ht="13" x14ac:dyDescent="0.3">
      <c r="A40" s="10" t="s">
        <v>2</v>
      </c>
      <c r="B40" s="38">
        <f t="shared" ref="B40:P40" si="10">_xlfn.QUARTILE.INC(B5:B32,2)</f>
        <v>7.5</v>
      </c>
      <c r="C40" s="38">
        <f t="shared" si="10"/>
        <v>7</v>
      </c>
      <c r="D40" s="38">
        <f t="shared" si="10"/>
        <v>9</v>
      </c>
      <c r="E40" s="38">
        <f t="shared" si="10"/>
        <v>9</v>
      </c>
      <c r="F40" s="38">
        <f t="shared" si="10"/>
        <v>8</v>
      </c>
      <c r="G40" s="38">
        <f t="shared" si="10"/>
        <v>9</v>
      </c>
      <c r="H40" s="38">
        <f t="shared" si="10"/>
        <v>8</v>
      </c>
      <c r="I40" s="38">
        <f t="shared" si="10"/>
        <v>10</v>
      </c>
      <c r="J40" s="38">
        <f t="shared" si="10"/>
        <v>9</v>
      </c>
      <c r="K40" s="38">
        <f t="shared" si="10"/>
        <v>9</v>
      </c>
      <c r="L40" s="38">
        <f t="shared" si="10"/>
        <v>8</v>
      </c>
      <c r="M40" s="38">
        <f t="shared" si="10"/>
        <v>7</v>
      </c>
      <c r="N40" s="38">
        <f t="shared" si="10"/>
        <v>9</v>
      </c>
      <c r="O40" s="38">
        <f t="shared" si="10"/>
        <v>10</v>
      </c>
      <c r="P40" s="38">
        <f t="shared" si="10"/>
        <v>9</v>
      </c>
      <c r="Q40" s="38"/>
      <c r="R40" s="38">
        <f t="shared" ref="R40:AI40" si="11">_xlfn.QUARTILE.INC(R5:R32,2)</f>
        <v>10</v>
      </c>
      <c r="S40" s="38">
        <f t="shared" si="11"/>
        <v>5</v>
      </c>
      <c r="T40" s="38">
        <f t="shared" si="11"/>
        <v>5</v>
      </c>
      <c r="U40" s="38">
        <f t="shared" si="11"/>
        <v>5</v>
      </c>
      <c r="V40" s="38">
        <f t="shared" si="11"/>
        <v>10</v>
      </c>
      <c r="W40" s="38">
        <f t="shared" si="11"/>
        <v>8</v>
      </c>
      <c r="X40" s="38">
        <f t="shared" si="11"/>
        <v>18</v>
      </c>
      <c r="Y40" s="38">
        <f t="shared" si="11"/>
        <v>18</v>
      </c>
      <c r="Z40" s="38">
        <f t="shared" si="11"/>
        <v>19</v>
      </c>
      <c r="AA40" s="38">
        <f t="shared" si="11"/>
        <v>19</v>
      </c>
      <c r="AB40" s="38">
        <f t="shared" si="11"/>
        <v>85</v>
      </c>
      <c r="AC40" s="38">
        <f t="shared" si="11"/>
        <v>83</v>
      </c>
      <c r="AD40" s="38">
        <f t="shared" si="11"/>
        <v>94</v>
      </c>
      <c r="AE40" s="38">
        <f t="shared" si="11"/>
        <v>82</v>
      </c>
      <c r="AF40" s="38">
        <f t="shared" si="11"/>
        <v>79</v>
      </c>
      <c r="AG40" s="38">
        <f t="shared" si="11"/>
        <v>79</v>
      </c>
      <c r="AH40" s="38">
        <f t="shared" si="11"/>
        <v>699.5</v>
      </c>
      <c r="AI40" s="38">
        <f t="shared" si="11"/>
        <v>82.294117647058812</v>
      </c>
      <c r="AJ40" s="10" t="s">
        <v>2</v>
      </c>
      <c r="AK40"/>
    </row>
    <row r="41" spans="1:43" ht="13" x14ac:dyDescent="0.3">
      <c r="A41" s="10" t="s">
        <v>1</v>
      </c>
      <c r="B41" s="38">
        <f t="shared" ref="B41:P41" si="12">_xlfn.QUARTILE.INC(B5:B32,1)</f>
        <v>7</v>
      </c>
      <c r="C41" s="38">
        <f t="shared" si="12"/>
        <v>6.75</v>
      </c>
      <c r="D41" s="38">
        <f t="shared" si="12"/>
        <v>7</v>
      </c>
      <c r="E41" s="38">
        <f t="shared" si="12"/>
        <v>7</v>
      </c>
      <c r="F41" s="38">
        <f t="shared" si="12"/>
        <v>7</v>
      </c>
      <c r="G41" s="38">
        <f t="shared" si="12"/>
        <v>7.5</v>
      </c>
      <c r="H41" s="38">
        <f t="shared" si="12"/>
        <v>7</v>
      </c>
      <c r="I41" s="38">
        <f t="shared" si="12"/>
        <v>9</v>
      </c>
      <c r="J41" s="38">
        <f t="shared" si="12"/>
        <v>9</v>
      </c>
      <c r="K41" s="38">
        <f t="shared" si="12"/>
        <v>8</v>
      </c>
      <c r="L41" s="38">
        <f t="shared" si="12"/>
        <v>7</v>
      </c>
      <c r="M41" s="38">
        <f t="shared" si="12"/>
        <v>7</v>
      </c>
      <c r="N41" s="38">
        <f t="shared" si="12"/>
        <v>9</v>
      </c>
      <c r="O41" s="38">
        <f t="shared" si="12"/>
        <v>9</v>
      </c>
      <c r="P41" s="38">
        <f t="shared" si="12"/>
        <v>7</v>
      </c>
      <c r="Q41" s="38"/>
      <c r="R41" s="38">
        <f t="shared" ref="R41:AI41" si="13">_xlfn.QUARTILE.INC(R5:R32,1)</f>
        <v>5</v>
      </c>
      <c r="S41" s="38">
        <f t="shared" si="13"/>
        <v>5</v>
      </c>
      <c r="T41" s="38">
        <f t="shared" si="13"/>
        <v>3.75</v>
      </c>
      <c r="U41" s="38">
        <f t="shared" si="13"/>
        <v>5</v>
      </c>
      <c r="V41" s="38">
        <f t="shared" si="13"/>
        <v>8.25</v>
      </c>
      <c r="W41" s="38">
        <f t="shared" si="13"/>
        <v>8</v>
      </c>
      <c r="X41" s="38">
        <f t="shared" si="13"/>
        <v>16</v>
      </c>
      <c r="Y41" s="38">
        <f t="shared" si="13"/>
        <v>17</v>
      </c>
      <c r="Z41" s="38">
        <f t="shared" si="13"/>
        <v>17</v>
      </c>
      <c r="AA41" s="38">
        <f t="shared" si="13"/>
        <v>18</v>
      </c>
      <c r="AB41" s="38">
        <f t="shared" si="13"/>
        <v>74</v>
      </c>
      <c r="AC41" s="38">
        <f t="shared" si="13"/>
        <v>71.5</v>
      </c>
      <c r="AD41" s="38">
        <f t="shared" si="13"/>
        <v>91</v>
      </c>
      <c r="AE41" s="38">
        <f t="shared" si="13"/>
        <v>74</v>
      </c>
      <c r="AF41" s="38">
        <f t="shared" si="13"/>
        <v>68</v>
      </c>
      <c r="AG41" s="38">
        <f t="shared" si="13"/>
        <v>68</v>
      </c>
      <c r="AH41" s="38">
        <f t="shared" si="13"/>
        <v>676.5</v>
      </c>
      <c r="AI41" s="38">
        <f t="shared" si="13"/>
        <v>79.588235294117652</v>
      </c>
      <c r="AJ41" s="10" t="s">
        <v>1</v>
      </c>
      <c r="AK41"/>
    </row>
    <row r="42" spans="1:43" ht="13" x14ac:dyDescent="0.3">
      <c r="A42" s="10" t="s">
        <v>164</v>
      </c>
      <c r="B42" s="38">
        <f t="shared" ref="B42:P42" si="14">MIN(B5:B32)</f>
        <v>6</v>
      </c>
      <c r="C42" s="38">
        <f t="shared" si="14"/>
        <v>3</v>
      </c>
      <c r="D42" s="38">
        <f t="shared" si="14"/>
        <v>5</v>
      </c>
      <c r="E42" s="38">
        <f t="shared" si="14"/>
        <v>5</v>
      </c>
      <c r="F42" s="38">
        <f t="shared" si="14"/>
        <v>2</v>
      </c>
      <c r="G42" s="38">
        <f t="shared" si="14"/>
        <v>5</v>
      </c>
      <c r="H42" s="38">
        <f t="shared" si="14"/>
        <v>3</v>
      </c>
      <c r="I42" s="38">
        <f t="shared" si="14"/>
        <v>6</v>
      </c>
      <c r="J42" s="38">
        <f t="shared" si="14"/>
        <v>7</v>
      </c>
      <c r="K42" s="38">
        <f t="shared" si="14"/>
        <v>5</v>
      </c>
      <c r="L42" s="38">
        <f t="shared" si="14"/>
        <v>4</v>
      </c>
      <c r="M42" s="38">
        <f t="shared" si="14"/>
        <v>5</v>
      </c>
      <c r="N42" s="38">
        <f t="shared" si="14"/>
        <v>6</v>
      </c>
      <c r="O42" s="38">
        <f t="shared" si="14"/>
        <v>4</v>
      </c>
      <c r="P42" s="38">
        <f t="shared" si="14"/>
        <v>4</v>
      </c>
      <c r="Q42" s="38"/>
      <c r="R42" s="38">
        <f t="shared" ref="R42:AI42" si="15">MIN(R5:R32)</f>
        <v>5</v>
      </c>
      <c r="S42" s="38">
        <f t="shared" si="15"/>
        <v>3</v>
      </c>
      <c r="T42" s="38">
        <f t="shared" si="15"/>
        <v>2.5</v>
      </c>
      <c r="U42" s="38">
        <f t="shared" si="15"/>
        <v>4</v>
      </c>
      <c r="V42" s="38">
        <f t="shared" si="15"/>
        <v>6</v>
      </c>
      <c r="W42" s="38">
        <f t="shared" si="15"/>
        <v>5</v>
      </c>
      <c r="X42" s="38">
        <f t="shared" si="15"/>
        <v>12</v>
      </c>
      <c r="Y42" s="38">
        <f t="shared" si="15"/>
        <v>9</v>
      </c>
      <c r="Z42" s="38">
        <f t="shared" si="15"/>
        <v>16</v>
      </c>
      <c r="AA42" s="38">
        <f t="shared" si="15"/>
        <v>16</v>
      </c>
      <c r="AB42" s="38">
        <f t="shared" si="15"/>
        <v>62</v>
      </c>
      <c r="AC42" s="38">
        <f t="shared" si="15"/>
        <v>50</v>
      </c>
      <c r="AD42" s="38">
        <f t="shared" si="15"/>
        <v>47</v>
      </c>
      <c r="AE42" s="38">
        <f t="shared" si="15"/>
        <v>46</v>
      </c>
      <c r="AF42" s="38">
        <f t="shared" si="15"/>
        <v>58</v>
      </c>
      <c r="AG42" s="38">
        <f t="shared" si="15"/>
        <v>58</v>
      </c>
      <c r="AH42" s="38">
        <f t="shared" si="15"/>
        <v>573</v>
      </c>
      <c r="AI42" s="38">
        <f t="shared" si="15"/>
        <v>67.411764705882348</v>
      </c>
      <c r="AJ42" s="10" t="s">
        <v>164</v>
      </c>
      <c r="AK42"/>
    </row>
    <row r="44" spans="1:43" x14ac:dyDescent="0.25">
      <c r="A44" s="52">
        <v>0.95</v>
      </c>
      <c r="B44" s="1">
        <f>B35+2*B36</f>
        <v>10.053501123769651</v>
      </c>
      <c r="C44" s="1">
        <f t="shared" ref="C44:AI44" si="16">C35+2*C36</f>
        <v>11.481438414926426</v>
      </c>
      <c r="D44" s="1">
        <f t="shared" si="16"/>
        <v>10.788325951182202</v>
      </c>
      <c r="E44" s="1">
        <f t="shared" si="16"/>
        <v>11.246111346892008</v>
      </c>
      <c r="F44" s="1">
        <f t="shared" si="16"/>
        <v>11.756455983856338</v>
      </c>
      <c r="G44" s="1">
        <f t="shared" si="16"/>
        <v>11.298432193047748</v>
      </c>
      <c r="H44" s="1">
        <f t="shared" si="16"/>
        <v>11.324858712408973</v>
      </c>
      <c r="I44" s="1">
        <f t="shared" si="16"/>
        <v>11.296528944049815</v>
      </c>
      <c r="J44" s="1">
        <f t="shared" si="16"/>
        <v>10.920219780203164</v>
      </c>
      <c r="K44" s="1">
        <f t="shared" si="16"/>
        <v>11.358179019008345</v>
      </c>
      <c r="L44" s="1">
        <f t="shared" si="16"/>
        <v>10.688602584856309</v>
      </c>
      <c r="M44" s="1">
        <f t="shared" si="16"/>
        <v>10.559826020350801</v>
      </c>
      <c r="N44" s="1">
        <f t="shared" si="16"/>
        <v>10.962613525850632</v>
      </c>
      <c r="O44" s="1">
        <f t="shared" si="16"/>
        <v>12.01485666116535</v>
      </c>
      <c r="P44" s="1">
        <f t="shared" si="16"/>
        <v>11.923318414936062</v>
      </c>
      <c r="R44" s="1">
        <f t="shared" si="16"/>
        <v>13.202367695391343</v>
      </c>
      <c r="S44" s="1">
        <f t="shared" si="16"/>
        <v>6.388854381999832</v>
      </c>
      <c r="T44" s="1">
        <f t="shared" si="16"/>
        <v>6.725464468085617</v>
      </c>
      <c r="U44" s="1">
        <f t="shared" si="16"/>
        <v>5.5121135982464367</v>
      </c>
      <c r="V44" s="1">
        <f t="shared" si="16"/>
        <v>11.427577715034793</v>
      </c>
      <c r="W44" s="1">
        <f t="shared" si="16"/>
        <v>11.875894268336255</v>
      </c>
      <c r="X44" s="1">
        <f t="shared" si="16"/>
        <v>21.524594617141204</v>
      </c>
      <c r="Y44" s="1">
        <f t="shared" si="16"/>
        <v>22.102736706046219</v>
      </c>
      <c r="Z44" s="1">
        <f t="shared" si="16"/>
        <v>20.927775732285195</v>
      </c>
      <c r="AA44" s="1">
        <f t="shared" si="16"/>
        <v>20.423273406019682</v>
      </c>
      <c r="AB44" s="1">
        <f t="shared" si="16"/>
        <v>104.68244289563265</v>
      </c>
      <c r="AC44" s="1">
        <f t="shared" si="16"/>
        <v>109.48498435713387</v>
      </c>
      <c r="AD44" s="1">
        <f t="shared" si="16"/>
        <v>114.22154944745679</v>
      </c>
      <c r="AE44" s="1">
        <f t="shared" si="16"/>
        <v>103.10206404304699</v>
      </c>
      <c r="AF44" s="1">
        <f t="shared" si="16"/>
        <v>98.989015281714927</v>
      </c>
      <c r="AG44" s="1">
        <f t="shared" si="16"/>
        <v>98.989015281714927</v>
      </c>
      <c r="AH44" s="1">
        <f t="shared" si="16"/>
        <v>838.49478104573575</v>
      </c>
      <c r="AI44" s="1">
        <f t="shared" si="16"/>
        <v>98.646444828910106</v>
      </c>
      <c r="AJ44" s="52">
        <v>0.95</v>
      </c>
    </row>
    <row r="45" spans="1:43" x14ac:dyDescent="0.25">
      <c r="A45" s="52">
        <v>0.95</v>
      </c>
      <c r="B45" s="1">
        <f>B35-2*B36</f>
        <v>5.51792744765892</v>
      </c>
      <c r="C45" s="1">
        <f t="shared" ref="C45:AI45" si="17">C35-2*C36</f>
        <v>3.5185615850735741</v>
      </c>
      <c r="D45" s="1">
        <f t="shared" si="17"/>
        <v>5.4424432795870281</v>
      </c>
      <c r="E45" s="1">
        <f t="shared" si="17"/>
        <v>5.6769655761849158</v>
      </c>
      <c r="F45" s="1">
        <f t="shared" si="17"/>
        <v>3.2805810531806978</v>
      </c>
      <c r="G45" s="1">
        <f t="shared" si="17"/>
        <v>5.960827066211511</v>
      </c>
      <c r="H45" s="1">
        <f t="shared" si="17"/>
        <v>5.0455116579613968</v>
      </c>
      <c r="I45" s="1">
        <f t="shared" si="17"/>
        <v>7.3434710559501859</v>
      </c>
      <c r="J45" s="1">
        <f t="shared" si="17"/>
        <v>6.9316320716486883</v>
      </c>
      <c r="K45" s="1">
        <f t="shared" si="17"/>
        <v>5.7956671348378084</v>
      </c>
      <c r="L45" s="1">
        <f t="shared" si="17"/>
        <v>4.7399688437151202</v>
      </c>
      <c r="M45" s="1">
        <f t="shared" si="17"/>
        <v>4.5512850907603104</v>
      </c>
      <c r="N45" s="1">
        <f t="shared" si="17"/>
        <v>7.0373864741493675</v>
      </c>
      <c r="O45" s="1">
        <f t="shared" si="17"/>
        <v>6.5236048772961901</v>
      </c>
      <c r="P45" s="1">
        <f t="shared" si="17"/>
        <v>4.9655704739528268</v>
      </c>
      <c r="R45" s="1">
        <f t="shared" si="17"/>
        <v>2.5119180188943702</v>
      </c>
      <c r="S45" s="1">
        <f t="shared" si="17"/>
        <v>2.8111456180001673</v>
      </c>
      <c r="T45" s="1">
        <f t="shared" si="17"/>
        <v>1.8459641033429541</v>
      </c>
      <c r="U45" s="1">
        <f t="shared" si="17"/>
        <v>4.3060682199353817</v>
      </c>
      <c r="V45" s="1">
        <f t="shared" si="17"/>
        <v>7.1108838234267457</v>
      </c>
      <c r="W45" s="1">
        <f t="shared" si="17"/>
        <v>5.0331966407546549</v>
      </c>
      <c r="X45" s="1">
        <f t="shared" si="17"/>
        <v>12.618262525715942</v>
      </c>
      <c r="Y45" s="1">
        <f t="shared" si="17"/>
        <v>12.897263293953781</v>
      </c>
      <c r="Z45" s="1">
        <f t="shared" si="17"/>
        <v>16.000795696286236</v>
      </c>
      <c r="AA45" s="1">
        <f t="shared" si="17"/>
        <v>16.433869451123172</v>
      </c>
      <c r="AB45" s="1">
        <f t="shared" si="17"/>
        <v>63.031842818653068</v>
      </c>
      <c r="AC45" s="1">
        <f t="shared" si="17"/>
        <v>51.372158500008993</v>
      </c>
      <c r="AD45" s="1">
        <f t="shared" si="17"/>
        <v>68.135593409686066</v>
      </c>
      <c r="AE45" s="1">
        <f t="shared" si="17"/>
        <v>50.46936452838159</v>
      </c>
      <c r="AF45" s="1">
        <f t="shared" si="17"/>
        <v>56.010984718285073</v>
      </c>
      <c r="AG45" s="1">
        <f t="shared" si="17"/>
        <v>56.010984718285073</v>
      </c>
      <c r="AH45" s="1">
        <f t="shared" si="17"/>
        <v>563.50521895426425</v>
      </c>
      <c r="AI45" s="1">
        <f t="shared" si="17"/>
        <v>66.294731641678155</v>
      </c>
      <c r="AJ45" s="52">
        <v>0.95</v>
      </c>
    </row>
    <row r="46" spans="1:43" x14ac:dyDescent="0.25">
      <c r="AH46" s="1"/>
      <c r="AI46" s="1"/>
      <c r="AJ46" s="14"/>
    </row>
    <row r="47" spans="1:43" x14ac:dyDescent="0.25">
      <c r="A47" s="52">
        <v>0.68</v>
      </c>
      <c r="B47" s="34">
        <f>B35+B36</f>
        <v>8.9196077047419688</v>
      </c>
      <c r="C47" s="34">
        <f t="shared" ref="C47:AI47" si="18">C35+C36</f>
        <v>9.4907192074632132</v>
      </c>
      <c r="D47" s="34">
        <f t="shared" si="18"/>
        <v>9.4518552832834093</v>
      </c>
      <c r="E47" s="34">
        <f t="shared" si="18"/>
        <v>9.8538249042152337</v>
      </c>
      <c r="F47" s="34">
        <f t="shared" si="18"/>
        <v>9.6374872511874283</v>
      </c>
      <c r="G47" s="34">
        <f t="shared" si="18"/>
        <v>9.9640309113386891</v>
      </c>
      <c r="H47" s="34">
        <f t="shared" si="18"/>
        <v>9.7550219487970793</v>
      </c>
      <c r="I47" s="34">
        <f t="shared" si="18"/>
        <v>10.308264472024907</v>
      </c>
      <c r="J47" s="34">
        <f t="shared" si="18"/>
        <v>9.9230728530645447</v>
      </c>
      <c r="K47" s="34">
        <f t="shared" si="18"/>
        <v>9.9675510479657099</v>
      </c>
      <c r="L47" s="34">
        <f t="shared" si="18"/>
        <v>9.201444149571012</v>
      </c>
      <c r="M47" s="34">
        <f t="shared" si="18"/>
        <v>9.0576907879531774</v>
      </c>
      <c r="N47" s="34">
        <f t="shared" si="18"/>
        <v>9.9813067629253158</v>
      </c>
      <c r="O47" s="34">
        <f t="shared" si="18"/>
        <v>10.64204371519806</v>
      </c>
      <c r="P47" s="34">
        <f t="shared" si="18"/>
        <v>10.183881429690253</v>
      </c>
      <c r="Q47" s="34"/>
      <c r="R47" s="34">
        <f t="shared" si="18"/>
        <v>10.5297552762671</v>
      </c>
      <c r="S47" s="34">
        <f t="shared" si="18"/>
        <v>5.4944271909999163</v>
      </c>
      <c r="T47" s="34">
        <f t="shared" si="18"/>
        <v>5.5055893768999518</v>
      </c>
      <c r="U47" s="34">
        <f t="shared" si="18"/>
        <v>5.2106022536686725</v>
      </c>
      <c r="V47" s="34">
        <f t="shared" si="18"/>
        <v>10.348404242132782</v>
      </c>
      <c r="W47" s="34">
        <f t="shared" si="18"/>
        <v>10.165219861440855</v>
      </c>
      <c r="X47" s="34">
        <f t="shared" si="18"/>
        <v>19.298011594284887</v>
      </c>
      <c r="Y47" s="34">
        <f t="shared" si="18"/>
        <v>19.801368353023108</v>
      </c>
      <c r="Z47" s="34">
        <f t="shared" si="18"/>
        <v>19.696030723285453</v>
      </c>
      <c r="AA47" s="34">
        <f t="shared" si="18"/>
        <v>19.425922417295553</v>
      </c>
      <c r="AB47" s="34">
        <f t="shared" si="18"/>
        <v>94.269792876387754</v>
      </c>
      <c r="AC47" s="34">
        <f t="shared" si="18"/>
        <v>94.956777892852642</v>
      </c>
      <c r="AD47" s="34">
        <f t="shared" si="18"/>
        <v>102.70006043801411</v>
      </c>
      <c r="AE47" s="34">
        <f t="shared" si="18"/>
        <v>89.94388916438065</v>
      </c>
      <c r="AF47" s="34">
        <f t="shared" si="18"/>
        <v>88.244507640857464</v>
      </c>
      <c r="AG47" s="34">
        <f t="shared" si="18"/>
        <v>88.244507640857464</v>
      </c>
      <c r="AH47" s="34">
        <f t="shared" si="18"/>
        <v>769.74739052286782</v>
      </c>
      <c r="AI47" s="34">
        <f t="shared" si="18"/>
        <v>90.558516532102118</v>
      </c>
      <c r="AJ47" s="52">
        <v>0.68</v>
      </c>
    </row>
    <row r="48" spans="1:43" x14ac:dyDescent="0.25">
      <c r="A48" s="52">
        <v>0.68</v>
      </c>
      <c r="B48" s="34">
        <f>B449+B36</f>
        <v>1.1338934190276826</v>
      </c>
      <c r="C48" s="34">
        <f t="shared" ref="C48:AI48" si="19">C449+C36</f>
        <v>1.990719207463213</v>
      </c>
      <c r="D48" s="34">
        <f t="shared" si="19"/>
        <v>1.3364706678987937</v>
      </c>
      <c r="E48" s="34">
        <f t="shared" si="19"/>
        <v>1.3922864426767729</v>
      </c>
      <c r="F48" s="34">
        <f t="shared" si="19"/>
        <v>2.1189687326689102</v>
      </c>
      <c r="G48" s="34">
        <f t="shared" si="19"/>
        <v>1.3344012817090596</v>
      </c>
      <c r="H48" s="34">
        <f t="shared" si="19"/>
        <v>1.5698367636118944</v>
      </c>
      <c r="I48" s="34">
        <f t="shared" si="19"/>
        <v>0.98826447202490741</v>
      </c>
      <c r="J48" s="34">
        <f t="shared" si="19"/>
        <v>0.99714692713861874</v>
      </c>
      <c r="K48" s="34">
        <f t="shared" si="19"/>
        <v>1.3906279710426339</v>
      </c>
      <c r="L48" s="34">
        <f t="shared" si="19"/>
        <v>1.4871584352852973</v>
      </c>
      <c r="M48" s="34">
        <f t="shared" si="19"/>
        <v>1.5021352323976225</v>
      </c>
      <c r="N48" s="34">
        <f t="shared" si="19"/>
        <v>0.98130676292531627</v>
      </c>
      <c r="O48" s="34">
        <f t="shared" si="19"/>
        <v>1.3728129459672902</v>
      </c>
      <c r="P48" s="34">
        <f t="shared" si="19"/>
        <v>1.7394369852458089</v>
      </c>
      <c r="Q48" s="34"/>
      <c r="R48" s="34">
        <f t="shared" si="19"/>
        <v>2.6726124191242433</v>
      </c>
      <c r="S48" s="34">
        <f t="shared" si="19"/>
        <v>0.8944271909999163</v>
      </c>
      <c r="T48" s="34">
        <f t="shared" si="19"/>
        <v>1.2198750911856657</v>
      </c>
      <c r="U48" s="34">
        <f t="shared" si="19"/>
        <v>0.30151134457776363</v>
      </c>
      <c r="V48" s="34">
        <f t="shared" si="19"/>
        <v>1.0791734729020122</v>
      </c>
      <c r="W48" s="34">
        <f t="shared" si="19"/>
        <v>1.7106744068954001</v>
      </c>
      <c r="X48" s="34">
        <f t="shared" si="19"/>
        <v>2.2265830228563153</v>
      </c>
      <c r="Y48" s="34">
        <f t="shared" si="19"/>
        <v>2.301368353023109</v>
      </c>
      <c r="Z48" s="34">
        <f t="shared" si="19"/>
        <v>1.231745008999739</v>
      </c>
      <c r="AA48" s="34">
        <f t="shared" si="19"/>
        <v>0.99735098872412731</v>
      </c>
      <c r="AB48" s="34">
        <f t="shared" si="19"/>
        <v>10.412650019244897</v>
      </c>
      <c r="AC48" s="34">
        <f t="shared" si="19"/>
        <v>14.528206464281219</v>
      </c>
      <c r="AD48" s="34">
        <f t="shared" si="19"/>
        <v>11.521489009442682</v>
      </c>
      <c r="AE48" s="34">
        <f t="shared" si="19"/>
        <v>13.158174878666353</v>
      </c>
      <c r="AF48" s="34">
        <f t="shared" si="19"/>
        <v>10.744507640857465</v>
      </c>
      <c r="AG48" s="34">
        <f t="shared" si="19"/>
        <v>10.744507640857465</v>
      </c>
      <c r="AH48" s="34">
        <f t="shared" si="19"/>
        <v>68.747390522867875</v>
      </c>
      <c r="AI48" s="34">
        <f t="shared" si="19"/>
        <v>8.087928296807986</v>
      </c>
      <c r="AJ48" s="52">
        <v>0.68</v>
      </c>
    </row>
    <row r="53" spans="1:37" x14ac:dyDescent="0.25">
      <c r="A53" s="1"/>
      <c r="AK53"/>
    </row>
    <row r="54" spans="1:37" x14ac:dyDescent="0.25">
      <c r="A54" s="1"/>
      <c r="AK54"/>
    </row>
    <row r="55" spans="1:37" x14ac:dyDescent="0.25">
      <c r="A55" s="1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K55"/>
    </row>
    <row r="56" spans="1:37" x14ac:dyDescent="0.25">
      <c r="A56" s="1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K56"/>
    </row>
    <row r="57" spans="1:37" x14ac:dyDescent="0.25">
      <c r="A57" s="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K57"/>
    </row>
    <row r="58" spans="1:37" x14ac:dyDescent="0.25">
      <c r="A58" s="1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K58"/>
    </row>
    <row r="59" spans="1:37" x14ac:dyDescent="0.25">
      <c r="A59" s="1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K59"/>
    </row>
    <row r="60" spans="1:37" x14ac:dyDescent="0.25">
      <c r="A60" s="1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K60"/>
    </row>
    <row r="61" spans="1:37" x14ac:dyDescent="0.25">
      <c r="A61" s="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K61"/>
    </row>
    <row r="62" spans="1:37" x14ac:dyDescent="0.25">
      <c r="A62" s="1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K62"/>
    </row>
    <row r="63" spans="1:37" x14ac:dyDescent="0.25">
      <c r="A63" s="1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K63"/>
    </row>
    <row r="64" spans="1:37" x14ac:dyDescent="0.25">
      <c r="A64" s="1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K64"/>
    </row>
    <row r="65" spans="1:37" x14ac:dyDescent="0.25">
      <c r="A65" s="1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K65"/>
    </row>
    <row r="66" spans="1:37" x14ac:dyDescent="0.25">
      <c r="A66" s="1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K66"/>
    </row>
    <row r="67" spans="1:37" x14ac:dyDescent="0.25">
      <c r="A67" s="1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K67"/>
    </row>
    <row r="68" spans="1:37" x14ac:dyDescent="0.25">
      <c r="A68" s="1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K68"/>
    </row>
    <row r="69" spans="1:37" x14ac:dyDescent="0.25">
      <c r="A69" s="1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K69"/>
    </row>
    <row r="70" spans="1:37" x14ac:dyDescent="0.25">
      <c r="A70" s="1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K70"/>
    </row>
    <row r="71" spans="1:37" x14ac:dyDescent="0.25">
      <c r="A71" s="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K71"/>
    </row>
    <row r="72" spans="1:37" x14ac:dyDescent="0.25">
      <c r="A72" s="1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K72"/>
    </row>
    <row r="73" spans="1:37" x14ac:dyDescent="0.25">
      <c r="A73" s="1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K73"/>
    </row>
    <row r="74" spans="1:37" x14ac:dyDescent="0.25">
      <c r="A74" s="1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K74"/>
    </row>
    <row r="75" spans="1:37" x14ac:dyDescent="0.25">
      <c r="A75" s="1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K75"/>
    </row>
    <row r="76" spans="1:37" x14ac:dyDescent="0.25">
      <c r="A76" s="1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K76"/>
    </row>
    <row r="77" spans="1:37" x14ac:dyDescent="0.25">
      <c r="A77" s="1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K77"/>
    </row>
    <row r="78" spans="1:37" x14ac:dyDescent="0.25">
      <c r="A78" s="1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K78"/>
    </row>
    <row r="79" spans="1:37" x14ac:dyDescent="0.25">
      <c r="A79" s="1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K79"/>
    </row>
    <row r="80" spans="1:37" x14ac:dyDescent="0.25">
      <c r="A80" s="1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K80"/>
    </row>
    <row r="81" spans="1:37" x14ac:dyDescent="0.25">
      <c r="A81" s="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K81"/>
    </row>
    <row r="82" spans="1:37" x14ac:dyDescent="0.25">
      <c r="A82" s="1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K82"/>
    </row>
    <row r="83" spans="1:37" x14ac:dyDescent="0.25">
      <c r="A83" s="1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K83"/>
    </row>
    <row r="84" spans="1:37" x14ac:dyDescent="0.25">
      <c r="A84" s="1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K84"/>
    </row>
    <row r="85" spans="1:37" x14ac:dyDescent="0.25">
      <c r="A85" s="1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K85"/>
    </row>
    <row r="86" spans="1:37" x14ac:dyDescent="0.25">
      <c r="A86" s="1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K86"/>
    </row>
    <row r="87" spans="1:37" x14ac:dyDescent="0.25">
      <c r="A87" s="1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K87"/>
    </row>
    <row r="88" spans="1:37" x14ac:dyDescent="0.25">
      <c r="A88" s="1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K88"/>
    </row>
    <row r="89" spans="1:37" x14ac:dyDescent="0.25">
      <c r="A89" s="1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K89"/>
    </row>
    <row r="90" spans="1:37" x14ac:dyDescent="0.25">
      <c r="A90" s="1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K90"/>
    </row>
    <row r="91" spans="1:37" x14ac:dyDescent="0.25">
      <c r="A91" s="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K91"/>
    </row>
    <row r="92" spans="1:37" x14ac:dyDescent="0.25">
      <c r="A92" s="1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K92"/>
    </row>
    <row r="93" spans="1:37" x14ac:dyDescent="0.25">
      <c r="A93" s="1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K93"/>
    </row>
    <row r="94" spans="1:37" x14ac:dyDescent="0.25">
      <c r="A94" s="1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K94"/>
    </row>
    <row r="95" spans="1:37" ht="13" thickBot="1" x14ac:dyDescent="0.3">
      <c r="A95" s="16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K95"/>
    </row>
  </sheetData>
  <sortState ref="A5:AN32">
    <sortCondition descending="1" ref="AH5:AH32"/>
  </sortState>
  <mergeCells count="2">
    <mergeCell ref="AL2:AQ2"/>
    <mergeCell ref="AM1:AO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8"/>
  <sheetViews>
    <sheetView workbookViewId="0">
      <pane xSplit="4" topLeftCell="F1" activePane="topRight" state="frozen"/>
      <selection pane="topRight" activeCell="M52" sqref="M52"/>
    </sheetView>
  </sheetViews>
  <sheetFormatPr defaultRowHeight="12.5" x14ac:dyDescent="0.25"/>
  <cols>
    <col min="1" max="1" width="3.453125" style="1" customWidth="1"/>
    <col min="2" max="2" width="8.7265625" style="14" customWidth="1"/>
    <col min="3" max="3" width="16.1796875" style="14" customWidth="1"/>
    <col min="4" max="4" width="24" style="14" customWidth="1"/>
    <col min="5" max="5" width="3.7265625" style="1" customWidth="1"/>
    <col min="6" max="6" width="40" style="1" customWidth="1"/>
    <col min="7" max="19" width="3.7265625" style="1" customWidth="1"/>
    <col min="20" max="24" width="4.81640625" style="1" customWidth="1"/>
    <col min="25" max="26" width="3.7265625" style="1" customWidth="1"/>
    <col min="27" max="28" width="4.26953125" style="1" customWidth="1"/>
    <col min="29" max="36" width="3.7265625" style="1" customWidth="1"/>
    <col min="37" max="38" width="5.7265625" style="1" customWidth="1"/>
    <col min="39" max="39" width="5.7265625" customWidth="1"/>
    <col min="40" max="40" width="5" customWidth="1"/>
    <col min="41" max="41" width="5.7265625" customWidth="1"/>
    <col min="42" max="42" width="13" style="1" customWidth="1"/>
    <col min="43" max="43" width="10.1796875" style="1" customWidth="1"/>
    <col min="44" max="44" width="9.26953125" style="1" customWidth="1"/>
    <col min="45" max="47" width="9.1796875" style="1"/>
  </cols>
  <sheetData>
    <row r="1" spans="1:48" ht="13" x14ac:dyDescent="0.3">
      <c r="B1" s="20"/>
      <c r="C1" s="20"/>
      <c r="D1" s="20"/>
      <c r="E1" s="15" t="s">
        <v>52</v>
      </c>
      <c r="F1" s="15"/>
      <c r="G1" s="15" t="s">
        <v>53</v>
      </c>
      <c r="H1" s="15" t="s">
        <v>38</v>
      </c>
      <c r="I1" s="15" t="s">
        <v>40</v>
      </c>
      <c r="J1" s="15" t="s">
        <v>41</v>
      </c>
      <c r="K1" s="15" t="s">
        <v>41</v>
      </c>
      <c r="L1" s="15" t="s">
        <v>42</v>
      </c>
      <c r="M1" s="15" t="s">
        <v>44</v>
      </c>
      <c r="N1" s="15" t="s">
        <v>44</v>
      </c>
      <c r="O1" s="15" t="s">
        <v>46</v>
      </c>
      <c r="P1" s="15" t="s">
        <v>46</v>
      </c>
      <c r="Q1" s="15" t="s">
        <v>48</v>
      </c>
      <c r="R1" s="15" t="s">
        <v>49</v>
      </c>
      <c r="S1" s="15" t="s">
        <v>31</v>
      </c>
      <c r="T1" s="15" t="s">
        <v>31</v>
      </c>
      <c r="U1" s="15" t="s">
        <v>38</v>
      </c>
      <c r="V1" s="15"/>
      <c r="W1" s="15" t="s">
        <v>46</v>
      </c>
      <c r="X1" s="15" t="s">
        <v>31</v>
      </c>
      <c r="Y1" s="15" t="s">
        <v>118</v>
      </c>
      <c r="Z1" s="15" t="s">
        <v>44</v>
      </c>
      <c r="AA1" s="15" t="s">
        <v>34</v>
      </c>
      <c r="AB1" s="15" t="s">
        <v>36</v>
      </c>
      <c r="AC1" s="15" t="s">
        <v>118</v>
      </c>
      <c r="AD1" s="15" t="s">
        <v>43</v>
      </c>
      <c r="AE1" s="15" t="s">
        <v>46</v>
      </c>
      <c r="AF1" s="15" t="s">
        <v>32</v>
      </c>
      <c r="AG1" s="15" t="s">
        <v>126</v>
      </c>
      <c r="AH1" s="15" t="s">
        <v>44</v>
      </c>
      <c r="AI1" s="15" t="s">
        <v>37</v>
      </c>
      <c r="AJ1" s="15" t="s">
        <v>51</v>
      </c>
      <c r="AK1" s="15" t="s">
        <v>31</v>
      </c>
      <c r="AL1" s="15" t="s">
        <v>31</v>
      </c>
      <c r="AM1" s="2"/>
      <c r="AN1" s="3"/>
      <c r="AO1" s="3"/>
      <c r="AP1" s="2"/>
      <c r="AQ1" s="25"/>
    </row>
    <row r="2" spans="1:48" ht="13" thickBot="1" x14ac:dyDescent="0.3">
      <c r="A2" s="16"/>
      <c r="B2" s="21" t="s">
        <v>0</v>
      </c>
      <c r="C2" s="31"/>
      <c r="D2" s="31"/>
      <c r="E2" s="26" t="s">
        <v>1</v>
      </c>
      <c r="F2" s="26"/>
      <c r="G2" s="26" t="s">
        <v>2</v>
      </c>
      <c r="H2" s="26" t="s">
        <v>3</v>
      </c>
      <c r="I2" s="26" t="s">
        <v>4</v>
      </c>
      <c r="J2" s="26" t="s">
        <v>5</v>
      </c>
      <c r="K2" s="26" t="s">
        <v>6</v>
      </c>
      <c r="L2" s="26" t="s">
        <v>7</v>
      </c>
      <c r="M2" s="26" t="s">
        <v>8</v>
      </c>
      <c r="N2" s="26" t="s">
        <v>9</v>
      </c>
      <c r="O2" s="26" t="s">
        <v>10</v>
      </c>
      <c r="P2" s="26" t="s">
        <v>11</v>
      </c>
      <c r="Q2" s="26" t="s">
        <v>12</v>
      </c>
      <c r="R2" s="26" t="s">
        <v>13</v>
      </c>
      <c r="S2" s="26" t="s">
        <v>14</v>
      </c>
      <c r="T2" s="27" t="s">
        <v>15</v>
      </c>
      <c r="U2" s="27" t="s">
        <v>39</v>
      </c>
      <c r="V2" s="27" t="s">
        <v>45</v>
      </c>
      <c r="W2" s="27" t="s">
        <v>47</v>
      </c>
      <c r="X2" s="27" t="s">
        <v>50</v>
      </c>
      <c r="Y2" s="26" t="s">
        <v>30</v>
      </c>
      <c r="Z2" s="26" t="s">
        <v>28</v>
      </c>
      <c r="AA2" s="26" t="s">
        <v>33</v>
      </c>
      <c r="AB2" s="26" t="s">
        <v>35</v>
      </c>
      <c r="AC2" s="28" t="s">
        <v>16</v>
      </c>
      <c r="AD2" s="28" t="s">
        <v>17</v>
      </c>
      <c r="AE2" s="28" t="s">
        <v>18</v>
      </c>
      <c r="AF2" s="28" t="s">
        <v>19</v>
      </c>
      <c r="AG2" s="29" t="s">
        <v>20</v>
      </c>
      <c r="AH2" s="30" t="s">
        <v>21</v>
      </c>
      <c r="AI2" s="30" t="s">
        <v>22</v>
      </c>
      <c r="AJ2" s="30" t="s">
        <v>23</v>
      </c>
      <c r="AK2" s="30" t="s">
        <v>24</v>
      </c>
      <c r="AL2" s="22" t="s">
        <v>24</v>
      </c>
      <c r="AM2" s="21" t="s">
        <v>25</v>
      </c>
      <c r="AN2" s="21" t="s">
        <v>26</v>
      </c>
      <c r="AO2" s="21" t="s">
        <v>27</v>
      </c>
      <c r="AP2" s="21" t="s">
        <v>0</v>
      </c>
      <c r="AQ2" s="31" t="s">
        <v>121</v>
      </c>
      <c r="AR2" s="16" t="s">
        <v>123</v>
      </c>
      <c r="AS2" s="32" t="s">
        <v>120</v>
      </c>
      <c r="AT2" s="1" t="s">
        <v>124</v>
      </c>
      <c r="AU2" s="32" t="s">
        <v>122</v>
      </c>
      <c r="AV2" s="10" t="s">
        <v>125</v>
      </c>
    </row>
    <row r="3" spans="1:48" x14ac:dyDescent="0.25">
      <c r="A3" s="1">
        <v>1</v>
      </c>
      <c r="B3" s="1">
        <v>652</v>
      </c>
      <c r="C3" t="s">
        <v>54</v>
      </c>
      <c r="D3" t="s">
        <v>55</v>
      </c>
      <c r="E3" s="1">
        <v>5</v>
      </c>
      <c r="F3" s="1" t="s">
        <v>127</v>
      </c>
      <c r="H3" s="1">
        <v>9</v>
      </c>
      <c r="I3" s="1">
        <v>10</v>
      </c>
      <c r="Y3" s="1">
        <v>5</v>
      </c>
      <c r="AC3" s="1">
        <v>18</v>
      </c>
      <c r="AG3" s="1">
        <v>76</v>
      </c>
      <c r="AM3" s="17">
        <f t="shared" ref="AM3:AM36" si="0">SUM(E3:AL3)</f>
        <v>123</v>
      </c>
      <c r="AN3" s="18">
        <f t="shared" ref="AN3:AN36" si="1">AM3/AM$36*100</f>
        <v>72.35294117647058</v>
      </c>
      <c r="AO3" s="19" t="str">
        <f t="shared" ref="AO3:AO35" si="2">IF(AN3&gt;89.9,"A",IF(AN3&gt;=79.9,"B",IF(AN3&gt;=69,"C",IF(AN3&gt;=60,"D","F"))))</f>
        <v>C</v>
      </c>
      <c r="AP3" s="1">
        <v>652</v>
      </c>
      <c r="AQ3" s="1">
        <f>765-AM3</f>
        <v>642</v>
      </c>
      <c r="AR3" s="1">
        <f>642/765</f>
        <v>0.83921568627450982</v>
      </c>
      <c r="AS3" s="1">
        <f>680-AM3</f>
        <v>557</v>
      </c>
      <c r="AU3" s="1">
        <f>595-AM3</f>
        <v>472</v>
      </c>
    </row>
    <row r="4" spans="1:48" x14ac:dyDescent="0.25">
      <c r="A4" s="1">
        <v>2</v>
      </c>
      <c r="B4" s="1">
        <v>422</v>
      </c>
      <c r="C4" t="s">
        <v>56</v>
      </c>
      <c r="D4" t="s">
        <v>57</v>
      </c>
      <c r="E4" s="1">
        <v>8</v>
      </c>
      <c r="F4" s="1" t="s">
        <v>128</v>
      </c>
      <c r="H4" s="1">
        <v>9</v>
      </c>
      <c r="I4" s="1">
        <v>9</v>
      </c>
      <c r="Y4" s="1">
        <v>10</v>
      </c>
      <c r="AC4" s="1">
        <v>19</v>
      </c>
      <c r="AG4" s="1">
        <v>84</v>
      </c>
      <c r="AJ4" s="10"/>
      <c r="AM4" s="17">
        <f t="shared" si="0"/>
        <v>139</v>
      </c>
      <c r="AN4" s="18">
        <f t="shared" si="1"/>
        <v>81.764705882352942</v>
      </c>
      <c r="AO4" s="19" t="str">
        <f t="shared" si="2"/>
        <v>B</v>
      </c>
      <c r="AP4" s="1">
        <v>422</v>
      </c>
    </row>
    <row r="5" spans="1:48" x14ac:dyDescent="0.25">
      <c r="A5" s="1">
        <v>3</v>
      </c>
      <c r="B5" s="1">
        <v>897</v>
      </c>
      <c r="C5" t="s">
        <v>58</v>
      </c>
      <c r="D5" t="s">
        <v>59</v>
      </c>
      <c r="E5" s="1">
        <v>8</v>
      </c>
      <c r="F5" s="1" t="s">
        <v>129</v>
      </c>
      <c r="H5" s="1">
        <v>9</v>
      </c>
      <c r="I5" s="1">
        <v>10</v>
      </c>
      <c r="Y5" s="1">
        <v>10</v>
      </c>
      <c r="AC5" s="1">
        <v>19</v>
      </c>
      <c r="AG5" s="1">
        <v>84</v>
      </c>
      <c r="AJ5" s="10"/>
      <c r="AM5" s="17">
        <f t="shared" si="0"/>
        <v>140</v>
      </c>
      <c r="AN5" s="18">
        <f t="shared" si="1"/>
        <v>82.35294117647058</v>
      </c>
      <c r="AO5" s="19" t="str">
        <f t="shared" si="2"/>
        <v>B</v>
      </c>
      <c r="AP5" s="1">
        <v>897</v>
      </c>
    </row>
    <row r="6" spans="1:48" x14ac:dyDescent="0.25">
      <c r="A6" s="1">
        <v>5</v>
      </c>
      <c r="B6" s="1">
        <v>379</v>
      </c>
      <c r="C6" t="s">
        <v>60</v>
      </c>
      <c r="D6" t="s">
        <v>61</v>
      </c>
      <c r="F6" s="1" t="s">
        <v>130</v>
      </c>
      <c r="G6" s="1">
        <v>7</v>
      </c>
      <c r="H6" s="1">
        <v>5</v>
      </c>
      <c r="Y6" s="1">
        <v>7</v>
      </c>
      <c r="AC6" s="1">
        <v>13</v>
      </c>
      <c r="AG6" s="1">
        <v>48</v>
      </c>
      <c r="AJ6" s="10"/>
      <c r="AM6" s="17">
        <f t="shared" si="0"/>
        <v>80</v>
      </c>
      <c r="AN6" s="18">
        <f t="shared" si="1"/>
        <v>47.058823529411761</v>
      </c>
      <c r="AO6" s="19" t="str">
        <f t="shared" si="2"/>
        <v>F</v>
      </c>
      <c r="AP6" s="1">
        <v>379</v>
      </c>
    </row>
    <row r="7" spans="1:48" x14ac:dyDescent="0.25">
      <c r="A7" s="1">
        <v>6</v>
      </c>
      <c r="B7" s="1">
        <v>443</v>
      </c>
      <c r="C7" t="s">
        <v>62</v>
      </c>
      <c r="D7" t="s">
        <v>63</v>
      </c>
      <c r="E7" s="1">
        <v>10</v>
      </c>
      <c r="F7" s="1" t="s">
        <v>131</v>
      </c>
      <c r="H7" s="1">
        <v>9</v>
      </c>
      <c r="I7" s="1">
        <v>10</v>
      </c>
      <c r="Y7" s="1">
        <v>6</v>
      </c>
      <c r="AC7" s="1">
        <v>17</v>
      </c>
      <c r="AG7" s="1">
        <v>86</v>
      </c>
      <c r="AJ7" s="10"/>
      <c r="AM7" s="17">
        <f t="shared" si="0"/>
        <v>138</v>
      </c>
      <c r="AN7" s="18">
        <f t="shared" si="1"/>
        <v>81.17647058823529</v>
      </c>
      <c r="AO7" s="19" t="str">
        <f t="shared" si="2"/>
        <v>B</v>
      </c>
      <c r="AP7" s="1">
        <v>443</v>
      </c>
    </row>
    <row r="8" spans="1:48" x14ac:dyDescent="0.25">
      <c r="A8" s="1">
        <v>7</v>
      </c>
      <c r="B8" s="1">
        <v>457</v>
      </c>
      <c r="C8" t="s">
        <v>64</v>
      </c>
      <c r="D8" t="s">
        <v>65</v>
      </c>
      <c r="E8" s="1">
        <v>7</v>
      </c>
      <c r="F8" s="1" t="s">
        <v>132</v>
      </c>
      <c r="H8" s="1">
        <v>9</v>
      </c>
      <c r="I8" s="1">
        <v>9</v>
      </c>
      <c r="AC8" s="1">
        <v>15</v>
      </c>
      <c r="AG8" s="1">
        <v>78</v>
      </c>
      <c r="AJ8" s="10"/>
      <c r="AM8" s="17">
        <f t="shared" si="0"/>
        <v>118</v>
      </c>
      <c r="AN8" s="18">
        <f t="shared" si="1"/>
        <v>69.411764705882348</v>
      </c>
      <c r="AO8" s="19" t="str">
        <f t="shared" si="2"/>
        <v>C</v>
      </c>
      <c r="AP8" s="1">
        <v>457</v>
      </c>
    </row>
    <row r="9" spans="1:48" x14ac:dyDescent="0.25">
      <c r="A9" s="1">
        <v>8</v>
      </c>
      <c r="B9" s="1">
        <v>815</v>
      </c>
      <c r="C9" t="s">
        <v>66</v>
      </c>
      <c r="D9" t="s">
        <v>67</v>
      </c>
      <c r="E9" s="1">
        <v>10</v>
      </c>
      <c r="F9" s="1" t="s">
        <v>133</v>
      </c>
      <c r="G9" s="1">
        <v>9</v>
      </c>
      <c r="H9" s="1">
        <v>10</v>
      </c>
      <c r="I9" s="1">
        <v>10</v>
      </c>
      <c r="K9" s="14"/>
      <c r="Y9" s="1">
        <v>10</v>
      </c>
      <c r="AC9" s="1">
        <v>19</v>
      </c>
      <c r="AG9" s="1">
        <v>92</v>
      </c>
      <c r="AJ9" s="10"/>
      <c r="AK9" s="10"/>
      <c r="AL9" s="10"/>
      <c r="AM9" s="17">
        <f t="shared" si="0"/>
        <v>160</v>
      </c>
      <c r="AN9" s="18">
        <f t="shared" si="1"/>
        <v>94.117647058823522</v>
      </c>
      <c r="AO9" s="19" t="str">
        <f t="shared" si="2"/>
        <v>A</v>
      </c>
      <c r="AP9" s="1">
        <v>815</v>
      </c>
    </row>
    <row r="10" spans="1:48" x14ac:dyDescent="0.25">
      <c r="A10" s="1">
        <v>9</v>
      </c>
      <c r="B10" s="1">
        <v>998</v>
      </c>
      <c r="C10" t="s">
        <v>68</v>
      </c>
      <c r="D10" t="s">
        <v>69</v>
      </c>
      <c r="E10" s="1">
        <v>9</v>
      </c>
      <c r="F10" s="1" t="s">
        <v>134</v>
      </c>
      <c r="G10" s="1">
        <v>10</v>
      </c>
      <c r="H10" s="1">
        <v>9</v>
      </c>
      <c r="I10" s="1">
        <v>10</v>
      </c>
      <c r="U10" s="1">
        <v>10</v>
      </c>
      <c r="Y10" s="1">
        <v>9</v>
      </c>
      <c r="AC10" s="1">
        <v>17</v>
      </c>
      <c r="AG10" s="1">
        <v>76</v>
      </c>
      <c r="AJ10" s="10"/>
      <c r="AM10" s="17">
        <f t="shared" si="0"/>
        <v>150</v>
      </c>
      <c r="AN10" s="18">
        <f t="shared" si="1"/>
        <v>88.235294117647058</v>
      </c>
      <c r="AO10" s="19" t="str">
        <f t="shared" si="2"/>
        <v>B</v>
      </c>
      <c r="AP10" s="1">
        <v>998</v>
      </c>
    </row>
    <row r="11" spans="1:48" x14ac:dyDescent="0.25">
      <c r="A11" s="1">
        <v>10</v>
      </c>
      <c r="B11" s="1">
        <v>880</v>
      </c>
      <c r="C11" t="s">
        <v>70</v>
      </c>
      <c r="D11" t="s">
        <v>71</v>
      </c>
      <c r="E11" s="1">
        <v>7</v>
      </c>
      <c r="F11" s="1" t="s">
        <v>135</v>
      </c>
      <c r="G11" s="1">
        <v>9</v>
      </c>
      <c r="H11" s="1">
        <v>10</v>
      </c>
      <c r="I11" s="1">
        <v>10</v>
      </c>
      <c r="Y11" s="1">
        <v>10</v>
      </c>
      <c r="AC11" s="1">
        <v>20</v>
      </c>
      <c r="AG11" s="1">
        <v>68</v>
      </c>
      <c r="AJ11" s="10"/>
      <c r="AM11" s="17">
        <f t="shared" si="0"/>
        <v>134</v>
      </c>
      <c r="AN11" s="18">
        <f t="shared" si="1"/>
        <v>78.82352941176471</v>
      </c>
      <c r="AO11" s="19" t="str">
        <f t="shared" si="2"/>
        <v>C</v>
      </c>
      <c r="AP11" s="1">
        <v>880</v>
      </c>
    </row>
    <row r="12" spans="1:48" x14ac:dyDescent="0.25">
      <c r="A12" s="1">
        <v>11</v>
      </c>
      <c r="B12" s="1">
        <v>543</v>
      </c>
      <c r="C12" t="s">
        <v>72</v>
      </c>
      <c r="D12" t="s">
        <v>73</v>
      </c>
      <c r="E12" s="1">
        <v>5</v>
      </c>
      <c r="F12" s="1" t="s">
        <v>136</v>
      </c>
      <c r="G12" s="1">
        <v>9</v>
      </c>
      <c r="H12" s="1">
        <v>8</v>
      </c>
      <c r="I12" s="1">
        <v>10</v>
      </c>
      <c r="Y12" s="1">
        <v>7</v>
      </c>
      <c r="AC12" s="1">
        <v>17</v>
      </c>
      <c r="AG12" s="1">
        <v>64</v>
      </c>
      <c r="AJ12" s="10"/>
      <c r="AM12" s="17">
        <f t="shared" si="0"/>
        <v>120</v>
      </c>
      <c r="AN12" s="18">
        <f t="shared" si="1"/>
        <v>70.588235294117652</v>
      </c>
      <c r="AO12" s="19" t="str">
        <f t="shared" si="2"/>
        <v>C</v>
      </c>
      <c r="AP12" s="1">
        <v>543</v>
      </c>
    </row>
    <row r="13" spans="1:48" x14ac:dyDescent="0.25">
      <c r="A13" s="1">
        <v>12</v>
      </c>
      <c r="B13" s="1">
        <v>851</v>
      </c>
      <c r="C13" t="s">
        <v>74</v>
      </c>
      <c r="D13" t="s">
        <v>75</v>
      </c>
      <c r="E13" s="1">
        <v>6</v>
      </c>
      <c r="F13" s="1" t="s">
        <v>137</v>
      </c>
      <c r="G13" s="1">
        <v>8</v>
      </c>
      <c r="H13" s="1">
        <v>8</v>
      </c>
      <c r="I13" s="1">
        <v>7</v>
      </c>
      <c r="Y13" s="1">
        <v>10</v>
      </c>
      <c r="AC13" s="1">
        <v>17</v>
      </c>
      <c r="AG13" s="1">
        <v>86</v>
      </c>
      <c r="AJ13" s="10"/>
      <c r="AM13" s="17">
        <f t="shared" si="0"/>
        <v>142</v>
      </c>
      <c r="AN13" s="18">
        <f t="shared" si="1"/>
        <v>83.529411764705884</v>
      </c>
      <c r="AO13" s="19" t="str">
        <f t="shared" si="2"/>
        <v>B</v>
      </c>
      <c r="AP13" s="1">
        <v>851</v>
      </c>
    </row>
    <row r="14" spans="1:48" x14ac:dyDescent="0.25">
      <c r="A14" s="1">
        <v>13</v>
      </c>
      <c r="B14" s="1">
        <v>842</v>
      </c>
      <c r="C14" t="s">
        <v>76</v>
      </c>
      <c r="D14" t="s">
        <v>77</v>
      </c>
      <c r="E14" s="1">
        <v>9</v>
      </c>
      <c r="F14" s="1" t="s">
        <v>138</v>
      </c>
      <c r="G14" s="1">
        <v>9</v>
      </c>
      <c r="H14" s="1">
        <v>10</v>
      </c>
      <c r="I14" s="1">
        <v>10</v>
      </c>
      <c r="Y14" s="1">
        <v>10</v>
      </c>
      <c r="AC14" s="1">
        <v>20</v>
      </c>
      <c r="AG14" s="1">
        <v>54</v>
      </c>
      <c r="AJ14" s="10"/>
      <c r="AM14" s="17">
        <f t="shared" si="0"/>
        <v>122</v>
      </c>
      <c r="AN14" s="18">
        <f t="shared" si="1"/>
        <v>71.764705882352942</v>
      </c>
      <c r="AO14" s="19" t="str">
        <f t="shared" si="2"/>
        <v>C</v>
      </c>
      <c r="AP14" s="1">
        <v>842</v>
      </c>
      <c r="AQ14" s="14"/>
    </row>
    <row r="15" spans="1:48" x14ac:dyDescent="0.25">
      <c r="A15" s="1">
        <v>14</v>
      </c>
      <c r="B15" s="1">
        <v>992</v>
      </c>
      <c r="C15" t="s">
        <v>78</v>
      </c>
      <c r="D15" t="s">
        <v>79</v>
      </c>
      <c r="E15" s="1">
        <v>8</v>
      </c>
      <c r="F15" s="1" t="s">
        <v>139</v>
      </c>
      <c r="G15" s="1">
        <v>8</v>
      </c>
      <c r="H15" s="1">
        <v>10</v>
      </c>
      <c r="I15" s="1">
        <v>10</v>
      </c>
      <c r="Y15" s="1">
        <v>10</v>
      </c>
      <c r="AC15" s="1">
        <v>18</v>
      </c>
      <c r="AG15" s="1">
        <v>68</v>
      </c>
      <c r="AJ15" s="10"/>
      <c r="AM15" s="17">
        <f t="shared" si="0"/>
        <v>132</v>
      </c>
      <c r="AN15" s="18">
        <f t="shared" si="1"/>
        <v>77.64705882352942</v>
      </c>
      <c r="AO15" s="19" t="str">
        <f t="shared" si="2"/>
        <v>C</v>
      </c>
      <c r="AP15" s="1">
        <v>992</v>
      </c>
    </row>
    <row r="16" spans="1:48" x14ac:dyDescent="0.25">
      <c r="A16" s="1">
        <v>15</v>
      </c>
      <c r="B16" s="1">
        <v>454</v>
      </c>
      <c r="C16" t="s">
        <v>78</v>
      </c>
      <c r="D16" t="s">
        <v>80</v>
      </c>
      <c r="E16" s="1">
        <v>6</v>
      </c>
      <c r="F16" s="1" t="s">
        <v>140</v>
      </c>
      <c r="G16" s="1">
        <v>7</v>
      </c>
      <c r="H16" s="1">
        <v>10</v>
      </c>
      <c r="I16" s="1">
        <v>10</v>
      </c>
      <c r="Y16" s="1">
        <v>10</v>
      </c>
      <c r="AC16" s="1">
        <v>18</v>
      </c>
      <c r="AG16" s="1">
        <v>68</v>
      </c>
      <c r="AJ16" s="10"/>
      <c r="AM16" s="17">
        <f t="shared" si="0"/>
        <v>129</v>
      </c>
      <c r="AN16" s="18">
        <f t="shared" si="1"/>
        <v>75.882352941176464</v>
      </c>
      <c r="AO16" s="19" t="str">
        <f t="shared" si="2"/>
        <v>C</v>
      </c>
      <c r="AP16" s="1">
        <v>454</v>
      </c>
    </row>
    <row r="17" spans="1:44" x14ac:dyDescent="0.25">
      <c r="A17" s="1">
        <v>16</v>
      </c>
      <c r="B17" s="1">
        <v>985</v>
      </c>
      <c r="C17" t="s">
        <v>81</v>
      </c>
      <c r="D17" t="s">
        <v>82</v>
      </c>
      <c r="E17" s="1">
        <v>7</v>
      </c>
      <c r="F17" s="1" t="s">
        <v>141</v>
      </c>
      <c r="G17" s="1">
        <v>7</v>
      </c>
      <c r="H17" s="1">
        <v>8</v>
      </c>
      <c r="I17" s="1">
        <v>10</v>
      </c>
      <c r="Y17" s="1">
        <v>7</v>
      </c>
      <c r="AC17" s="1">
        <v>18</v>
      </c>
      <c r="AG17" s="1">
        <v>52</v>
      </c>
      <c r="AM17" s="17">
        <f t="shared" si="0"/>
        <v>109</v>
      </c>
      <c r="AN17" s="18">
        <f t="shared" si="1"/>
        <v>64.117647058823536</v>
      </c>
      <c r="AO17" s="19" t="str">
        <f t="shared" si="2"/>
        <v>D</v>
      </c>
      <c r="AP17" s="1">
        <v>985</v>
      </c>
    </row>
    <row r="18" spans="1:44" ht="15" customHeight="1" x14ac:dyDescent="0.25">
      <c r="A18" s="1">
        <v>17</v>
      </c>
      <c r="B18" s="1">
        <v>954</v>
      </c>
      <c r="C18" t="s">
        <v>83</v>
      </c>
      <c r="D18" t="s">
        <v>84</v>
      </c>
      <c r="E18" s="1">
        <v>8</v>
      </c>
      <c r="F18" s="1" t="s">
        <v>142</v>
      </c>
      <c r="G18" s="1">
        <v>9</v>
      </c>
      <c r="H18" s="1">
        <v>9</v>
      </c>
      <c r="I18" s="1">
        <v>8</v>
      </c>
      <c r="U18" s="1">
        <v>10</v>
      </c>
      <c r="Y18" s="1">
        <v>10</v>
      </c>
      <c r="AC18" s="1">
        <v>18</v>
      </c>
      <c r="AG18" s="1">
        <v>80</v>
      </c>
      <c r="AM18" s="17">
        <f t="shared" si="0"/>
        <v>152</v>
      </c>
      <c r="AN18" s="18">
        <f t="shared" si="1"/>
        <v>89.411764705882362</v>
      </c>
      <c r="AO18" s="19" t="str">
        <f t="shared" si="2"/>
        <v>B</v>
      </c>
      <c r="AP18" s="1">
        <v>954</v>
      </c>
      <c r="AQ18" s="23"/>
      <c r="AR18" s="33"/>
    </row>
    <row r="19" spans="1:44" x14ac:dyDescent="0.25">
      <c r="A19" s="1">
        <v>18</v>
      </c>
      <c r="B19" s="1">
        <v>328</v>
      </c>
      <c r="C19" t="s">
        <v>85</v>
      </c>
      <c r="D19" t="s">
        <v>86</v>
      </c>
      <c r="E19" s="1">
        <v>7</v>
      </c>
      <c r="F19" s="1" t="s">
        <v>143</v>
      </c>
      <c r="G19" s="1">
        <v>7</v>
      </c>
      <c r="H19" s="1">
        <v>8</v>
      </c>
      <c r="I19" s="1">
        <v>9</v>
      </c>
      <c r="Y19" s="1">
        <v>10</v>
      </c>
      <c r="AC19" s="1">
        <v>17</v>
      </c>
      <c r="AG19" s="1">
        <v>78</v>
      </c>
      <c r="AM19" s="17">
        <f t="shared" si="0"/>
        <v>136</v>
      </c>
      <c r="AN19" s="18">
        <f t="shared" si="1"/>
        <v>80</v>
      </c>
      <c r="AO19" s="19" t="str">
        <f t="shared" si="2"/>
        <v>B</v>
      </c>
      <c r="AP19" s="1">
        <v>328</v>
      </c>
    </row>
    <row r="20" spans="1:44" x14ac:dyDescent="0.25">
      <c r="A20" s="1">
        <v>19</v>
      </c>
      <c r="B20" s="1">
        <v>918</v>
      </c>
      <c r="C20" t="s">
        <v>87</v>
      </c>
      <c r="D20" t="s">
        <v>88</v>
      </c>
      <c r="E20" s="1">
        <v>9</v>
      </c>
      <c r="F20" s="1" t="s">
        <v>144</v>
      </c>
      <c r="G20" s="1">
        <v>7</v>
      </c>
      <c r="H20" s="1">
        <v>9</v>
      </c>
      <c r="I20" s="1">
        <v>7</v>
      </c>
      <c r="Y20" s="1">
        <v>7</v>
      </c>
      <c r="AC20" s="1">
        <v>15</v>
      </c>
      <c r="AG20" s="1">
        <v>60</v>
      </c>
      <c r="AM20" s="17">
        <f t="shared" si="0"/>
        <v>114</v>
      </c>
      <c r="AN20" s="18">
        <f t="shared" si="1"/>
        <v>67.058823529411754</v>
      </c>
      <c r="AO20" s="19" t="str">
        <f t="shared" si="2"/>
        <v>D</v>
      </c>
      <c r="AP20" s="1">
        <v>918</v>
      </c>
    </row>
    <row r="21" spans="1:44" x14ac:dyDescent="0.25">
      <c r="A21" s="1">
        <v>20</v>
      </c>
      <c r="B21" s="1">
        <v>655</v>
      </c>
      <c r="C21" t="s">
        <v>89</v>
      </c>
      <c r="D21" t="s">
        <v>119</v>
      </c>
      <c r="E21" s="1">
        <v>8</v>
      </c>
      <c r="F21" s="1" t="s">
        <v>145</v>
      </c>
      <c r="G21" s="1">
        <v>9</v>
      </c>
      <c r="H21" s="1">
        <v>10</v>
      </c>
      <c r="I21" s="1">
        <v>10</v>
      </c>
      <c r="Y21" s="1">
        <v>9</v>
      </c>
      <c r="AC21" s="1">
        <v>19</v>
      </c>
      <c r="AG21" s="1">
        <v>90</v>
      </c>
      <c r="AM21" s="17">
        <f t="shared" si="0"/>
        <v>155</v>
      </c>
      <c r="AN21" s="18">
        <f t="shared" si="1"/>
        <v>91.17647058823529</v>
      </c>
      <c r="AO21" s="19" t="str">
        <f t="shared" si="2"/>
        <v>A</v>
      </c>
      <c r="AP21" s="1">
        <v>655</v>
      </c>
    </row>
    <row r="22" spans="1:44" x14ac:dyDescent="0.25">
      <c r="A22" s="1">
        <v>21</v>
      </c>
      <c r="B22" s="1">
        <v>638</v>
      </c>
      <c r="C22" t="s">
        <v>90</v>
      </c>
      <c r="D22" t="s">
        <v>91</v>
      </c>
      <c r="E22" s="1">
        <v>9</v>
      </c>
      <c r="F22" s="1" t="s">
        <v>146</v>
      </c>
      <c r="G22" s="1">
        <v>9</v>
      </c>
      <c r="H22" s="1">
        <v>10</v>
      </c>
      <c r="I22" s="1">
        <v>10</v>
      </c>
      <c r="Y22" s="1">
        <v>10</v>
      </c>
      <c r="AC22" s="1">
        <v>19</v>
      </c>
      <c r="AG22" s="1">
        <v>96</v>
      </c>
      <c r="AM22" s="17">
        <f t="shared" si="0"/>
        <v>163</v>
      </c>
      <c r="AN22" s="18">
        <f t="shared" si="1"/>
        <v>95.882352941176478</v>
      </c>
      <c r="AO22" s="19" t="str">
        <f t="shared" si="2"/>
        <v>A</v>
      </c>
      <c r="AP22" s="1">
        <v>638</v>
      </c>
    </row>
    <row r="23" spans="1:44" x14ac:dyDescent="0.25">
      <c r="A23" s="1">
        <v>22</v>
      </c>
      <c r="B23" s="1">
        <v>956</v>
      </c>
      <c r="C23" t="s">
        <v>92</v>
      </c>
      <c r="D23" t="s">
        <v>93</v>
      </c>
      <c r="E23" s="1">
        <v>5</v>
      </c>
      <c r="F23" s="1" t="s">
        <v>147</v>
      </c>
      <c r="G23" s="1">
        <v>3</v>
      </c>
      <c r="H23" s="1">
        <v>8</v>
      </c>
      <c r="I23" s="1">
        <v>10</v>
      </c>
      <c r="Y23" s="1">
        <v>7</v>
      </c>
      <c r="AC23" s="1">
        <v>16</v>
      </c>
      <c r="AG23" s="1">
        <v>42</v>
      </c>
      <c r="AM23" s="17">
        <f t="shared" si="0"/>
        <v>91</v>
      </c>
      <c r="AN23" s="18">
        <f t="shared" si="1"/>
        <v>53.529411764705884</v>
      </c>
      <c r="AO23" s="19" t="str">
        <f t="shared" si="2"/>
        <v>F</v>
      </c>
      <c r="AP23" s="1">
        <v>956</v>
      </c>
    </row>
    <row r="24" spans="1:44" x14ac:dyDescent="0.25">
      <c r="A24" s="1">
        <v>23</v>
      </c>
      <c r="B24" s="1">
        <v>716</v>
      </c>
      <c r="C24" t="s">
        <v>94</v>
      </c>
      <c r="D24" t="s">
        <v>95</v>
      </c>
      <c r="E24" s="1">
        <v>8</v>
      </c>
      <c r="F24" s="1" t="s">
        <v>148</v>
      </c>
      <c r="G24" s="1">
        <v>9</v>
      </c>
      <c r="H24" s="1">
        <v>9</v>
      </c>
      <c r="I24" s="1">
        <v>10</v>
      </c>
      <c r="Y24" s="1">
        <v>9</v>
      </c>
      <c r="AC24" s="1">
        <v>18</v>
      </c>
      <c r="AG24" s="1">
        <v>86</v>
      </c>
      <c r="AM24" s="17">
        <f t="shared" si="0"/>
        <v>149</v>
      </c>
      <c r="AN24" s="18">
        <f t="shared" si="1"/>
        <v>87.647058823529406</v>
      </c>
      <c r="AO24" s="19" t="str">
        <f t="shared" si="2"/>
        <v>B</v>
      </c>
      <c r="AP24" s="1">
        <v>716</v>
      </c>
    </row>
    <row r="25" spans="1:44" x14ac:dyDescent="0.25">
      <c r="A25" s="1">
        <v>24</v>
      </c>
      <c r="B25" s="1">
        <v>776</v>
      </c>
      <c r="C25" t="s">
        <v>96</v>
      </c>
      <c r="D25" t="s">
        <v>97</v>
      </c>
      <c r="E25" s="1">
        <v>8</v>
      </c>
      <c r="F25" s="1" t="s">
        <v>149</v>
      </c>
      <c r="G25" s="1">
        <v>9</v>
      </c>
      <c r="H25" s="1">
        <v>8</v>
      </c>
      <c r="I25" s="1">
        <v>6</v>
      </c>
      <c r="Y25" s="1">
        <v>2</v>
      </c>
      <c r="AC25" s="1">
        <v>16</v>
      </c>
      <c r="AG25" s="1">
        <v>74</v>
      </c>
      <c r="AM25" s="17">
        <f t="shared" si="0"/>
        <v>123</v>
      </c>
      <c r="AN25" s="18">
        <f t="shared" si="1"/>
        <v>72.35294117647058</v>
      </c>
      <c r="AO25" s="19" t="str">
        <f t="shared" si="2"/>
        <v>C</v>
      </c>
      <c r="AP25" s="1">
        <v>776</v>
      </c>
    </row>
    <row r="26" spans="1:44" x14ac:dyDescent="0.25">
      <c r="A26" s="1">
        <v>25</v>
      </c>
      <c r="B26" s="1">
        <v>299</v>
      </c>
      <c r="C26" t="s">
        <v>98</v>
      </c>
      <c r="D26" t="s">
        <v>99</v>
      </c>
      <c r="E26" s="1">
        <v>9</v>
      </c>
      <c r="F26" s="1" t="s">
        <v>150</v>
      </c>
      <c r="G26" s="1">
        <v>8</v>
      </c>
      <c r="H26" s="1">
        <v>9</v>
      </c>
      <c r="I26" s="1">
        <v>10</v>
      </c>
      <c r="AC26" s="1">
        <v>18</v>
      </c>
      <c r="AG26" s="1">
        <v>50</v>
      </c>
      <c r="AM26" s="17">
        <f t="shared" si="0"/>
        <v>104</v>
      </c>
      <c r="AN26" s="18">
        <f t="shared" si="1"/>
        <v>61.176470588235297</v>
      </c>
      <c r="AO26" s="19" t="str">
        <f t="shared" si="2"/>
        <v>D</v>
      </c>
      <c r="AP26" s="1">
        <v>299</v>
      </c>
    </row>
    <row r="27" spans="1:44" x14ac:dyDescent="0.25">
      <c r="A27" s="1">
        <v>27</v>
      </c>
      <c r="B27" s="1">
        <v>621</v>
      </c>
      <c r="C27" t="s">
        <v>100</v>
      </c>
      <c r="D27" t="s">
        <v>101</v>
      </c>
      <c r="E27" s="1">
        <v>8</v>
      </c>
      <c r="F27" s="1" t="s">
        <v>151</v>
      </c>
      <c r="G27" s="1">
        <v>9</v>
      </c>
      <c r="H27" s="1">
        <v>8</v>
      </c>
      <c r="I27" s="1">
        <v>10</v>
      </c>
      <c r="U27" s="1">
        <v>10</v>
      </c>
      <c r="Y27" s="1">
        <v>7</v>
      </c>
      <c r="AC27" s="1">
        <v>18</v>
      </c>
      <c r="AG27" s="1">
        <v>66</v>
      </c>
      <c r="AM27" s="17">
        <f t="shared" si="0"/>
        <v>136</v>
      </c>
      <c r="AN27" s="18">
        <f t="shared" si="1"/>
        <v>80</v>
      </c>
      <c r="AO27" s="19" t="str">
        <f t="shared" si="2"/>
        <v>B</v>
      </c>
      <c r="AP27" s="1">
        <v>621</v>
      </c>
    </row>
    <row r="28" spans="1:44" x14ac:dyDescent="0.25">
      <c r="A28" s="1">
        <v>28</v>
      </c>
      <c r="B28" s="1">
        <v>697</v>
      </c>
      <c r="C28" t="s">
        <v>102</v>
      </c>
      <c r="D28" t="s">
        <v>103</v>
      </c>
      <c r="E28" s="1">
        <v>9</v>
      </c>
      <c r="F28" s="1" t="s">
        <v>152</v>
      </c>
      <c r="G28" s="1">
        <v>10</v>
      </c>
      <c r="H28" s="1">
        <v>10</v>
      </c>
      <c r="I28" s="1">
        <v>9</v>
      </c>
      <c r="Y28" s="1">
        <v>6</v>
      </c>
      <c r="AC28" s="1">
        <v>19</v>
      </c>
      <c r="AG28" s="1">
        <v>72</v>
      </c>
      <c r="AM28" s="17">
        <f t="shared" si="0"/>
        <v>135</v>
      </c>
      <c r="AN28" s="18">
        <f t="shared" si="1"/>
        <v>79.411764705882348</v>
      </c>
      <c r="AO28" s="19" t="str">
        <f t="shared" si="2"/>
        <v>C</v>
      </c>
      <c r="AP28" s="1">
        <v>697</v>
      </c>
    </row>
    <row r="29" spans="1:44" x14ac:dyDescent="0.25">
      <c r="A29" s="1">
        <v>29</v>
      </c>
      <c r="B29" s="1">
        <v>466</v>
      </c>
      <c r="C29" t="s">
        <v>104</v>
      </c>
      <c r="D29" t="s">
        <v>105</v>
      </c>
      <c r="E29" s="1">
        <v>8</v>
      </c>
      <c r="F29" s="1" t="s">
        <v>153</v>
      </c>
      <c r="G29" s="1">
        <v>9</v>
      </c>
      <c r="H29" s="1">
        <v>9</v>
      </c>
      <c r="I29" s="1">
        <v>10</v>
      </c>
      <c r="Y29" s="1">
        <v>6</v>
      </c>
      <c r="AC29" s="1">
        <v>17</v>
      </c>
      <c r="AG29" s="1">
        <v>44</v>
      </c>
      <c r="AM29" s="17">
        <f t="shared" si="0"/>
        <v>103</v>
      </c>
      <c r="AN29" s="18">
        <f t="shared" si="1"/>
        <v>60.588235294117645</v>
      </c>
      <c r="AO29" s="19" t="str">
        <f t="shared" si="2"/>
        <v>D</v>
      </c>
      <c r="AP29" s="1">
        <v>466</v>
      </c>
    </row>
    <row r="30" spans="1:44" x14ac:dyDescent="0.25">
      <c r="A30" s="1">
        <v>30</v>
      </c>
      <c r="B30" s="1">
        <v>305</v>
      </c>
      <c r="C30" t="s">
        <v>106</v>
      </c>
      <c r="D30" t="s">
        <v>107</v>
      </c>
      <c r="E30" s="1">
        <v>7</v>
      </c>
      <c r="F30" s="1" t="s">
        <v>154</v>
      </c>
      <c r="G30" s="1">
        <v>7</v>
      </c>
      <c r="H30" s="1">
        <v>10</v>
      </c>
      <c r="I30" s="1">
        <v>10</v>
      </c>
      <c r="U30" s="1">
        <v>10</v>
      </c>
      <c r="Y30" s="1">
        <v>10</v>
      </c>
      <c r="AC30" s="1">
        <v>18</v>
      </c>
      <c r="AG30" s="1">
        <v>56</v>
      </c>
      <c r="AM30" s="17">
        <f t="shared" si="0"/>
        <v>128</v>
      </c>
      <c r="AN30" s="18">
        <f t="shared" si="1"/>
        <v>75.294117647058826</v>
      </c>
      <c r="AO30" s="19" t="str">
        <f t="shared" si="2"/>
        <v>C</v>
      </c>
      <c r="AP30" s="1">
        <v>305</v>
      </c>
    </row>
    <row r="31" spans="1:44" x14ac:dyDescent="0.25">
      <c r="A31" s="1">
        <v>31</v>
      </c>
      <c r="B31" s="1">
        <v>331</v>
      </c>
      <c r="C31" t="s">
        <v>108</v>
      </c>
      <c r="D31" t="s">
        <v>109</v>
      </c>
      <c r="E31" s="1">
        <v>9</v>
      </c>
      <c r="F31" s="1" t="s">
        <v>155</v>
      </c>
      <c r="G31" s="1">
        <v>9</v>
      </c>
      <c r="H31" s="1">
        <v>9</v>
      </c>
      <c r="I31" s="1">
        <v>10</v>
      </c>
      <c r="Y31" s="1">
        <v>10</v>
      </c>
      <c r="AC31" s="1">
        <v>18</v>
      </c>
      <c r="AG31" s="1">
        <v>90</v>
      </c>
      <c r="AM31" s="17">
        <f t="shared" si="0"/>
        <v>155</v>
      </c>
      <c r="AN31" s="18">
        <f t="shared" si="1"/>
        <v>91.17647058823529</v>
      </c>
      <c r="AO31" s="19" t="str">
        <f t="shared" si="2"/>
        <v>A</v>
      </c>
      <c r="AP31" s="1">
        <v>331</v>
      </c>
    </row>
    <row r="32" spans="1:44" x14ac:dyDescent="0.25">
      <c r="A32" s="1">
        <v>32</v>
      </c>
      <c r="B32" s="1">
        <v>691</v>
      </c>
      <c r="C32" t="s">
        <v>110</v>
      </c>
      <c r="D32" t="s">
        <v>111</v>
      </c>
      <c r="E32" s="1">
        <v>9</v>
      </c>
      <c r="F32" s="1" t="s">
        <v>156</v>
      </c>
      <c r="G32" s="1">
        <v>9</v>
      </c>
      <c r="H32" s="1">
        <v>7</v>
      </c>
      <c r="I32" s="1">
        <v>10</v>
      </c>
      <c r="Y32" s="1">
        <v>2</v>
      </c>
      <c r="AC32" s="1">
        <v>16</v>
      </c>
      <c r="AG32" s="1">
        <v>72</v>
      </c>
      <c r="AM32" s="17">
        <f t="shared" si="0"/>
        <v>125</v>
      </c>
      <c r="AN32" s="18">
        <f t="shared" si="1"/>
        <v>73.529411764705884</v>
      </c>
      <c r="AO32" s="19" t="str">
        <f t="shared" si="2"/>
        <v>C</v>
      </c>
      <c r="AP32" s="1">
        <v>691</v>
      </c>
    </row>
    <row r="33" spans="1:43" x14ac:dyDescent="0.25">
      <c r="A33" s="1">
        <v>33</v>
      </c>
      <c r="B33" s="1">
        <v>152</v>
      </c>
      <c r="C33" t="s">
        <v>112</v>
      </c>
      <c r="D33" t="s">
        <v>113</v>
      </c>
      <c r="E33" s="1">
        <v>6</v>
      </c>
      <c r="F33" s="1" t="s">
        <v>157</v>
      </c>
      <c r="G33" s="1">
        <v>7</v>
      </c>
      <c r="H33" s="1">
        <v>6</v>
      </c>
      <c r="I33" s="1">
        <v>7</v>
      </c>
      <c r="Y33" s="1">
        <v>7</v>
      </c>
      <c r="AC33" s="1">
        <v>14</v>
      </c>
      <c r="AG33" s="1">
        <v>46</v>
      </c>
      <c r="AM33" s="17">
        <f t="shared" si="0"/>
        <v>93</v>
      </c>
      <c r="AN33" s="18">
        <f t="shared" si="1"/>
        <v>54.705882352941181</v>
      </c>
      <c r="AO33" s="19" t="str">
        <f t="shared" si="2"/>
        <v>F</v>
      </c>
      <c r="AP33" s="1">
        <v>152</v>
      </c>
    </row>
    <row r="34" spans="1:43" x14ac:dyDescent="0.25">
      <c r="A34" s="1">
        <v>34</v>
      </c>
      <c r="B34" s="1">
        <v>437</v>
      </c>
      <c r="C34" t="s">
        <v>114</v>
      </c>
      <c r="D34" t="s">
        <v>115</v>
      </c>
      <c r="E34" s="1">
        <v>10</v>
      </c>
      <c r="F34" s="1" t="s">
        <v>158</v>
      </c>
      <c r="G34" s="1">
        <v>2</v>
      </c>
      <c r="H34" s="1">
        <v>7</v>
      </c>
      <c r="I34" s="1">
        <v>5</v>
      </c>
      <c r="Y34" s="1">
        <v>8</v>
      </c>
      <c r="AC34" s="1">
        <v>14</v>
      </c>
      <c r="AG34" s="1">
        <v>68</v>
      </c>
      <c r="AM34" s="17">
        <f t="shared" si="0"/>
        <v>114</v>
      </c>
      <c r="AN34" s="18">
        <f t="shared" si="1"/>
        <v>67.058823529411754</v>
      </c>
      <c r="AO34" s="19" t="str">
        <f t="shared" si="2"/>
        <v>D</v>
      </c>
      <c r="AP34" s="1">
        <v>437</v>
      </c>
    </row>
    <row r="35" spans="1:43" x14ac:dyDescent="0.25">
      <c r="A35" s="1">
        <v>35</v>
      </c>
      <c r="B35" s="1">
        <v>910</v>
      </c>
      <c r="C35" t="s">
        <v>116</v>
      </c>
      <c r="D35" t="s">
        <v>117</v>
      </c>
      <c r="E35" s="1">
        <v>8</v>
      </c>
      <c r="F35" s="1" t="s">
        <v>159</v>
      </c>
      <c r="G35" s="1">
        <v>9</v>
      </c>
      <c r="H35" s="1">
        <v>9</v>
      </c>
      <c r="I35" s="1">
        <v>10</v>
      </c>
      <c r="Y35" s="1">
        <v>9</v>
      </c>
      <c r="AC35" s="1">
        <v>18</v>
      </c>
      <c r="AG35" s="1">
        <v>84</v>
      </c>
      <c r="AM35" s="17">
        <f t="shared" si="0"/>
        <v>147</v>
      </c>
      <c r="AN35" s="18">
        <f t="shared" si="1"/>
        <v>86.470588235294116</v>
      </c>
      <c r="AO35" s="19" t="str">
        <f t="shared" si="2"/>
        <v>B</v>
      </c>
      <c r="AP35" s="1">
        <v>910</v>
      </c>
    </row>
    <row r="36" spans="1:43" x14ac:dyDescent="0.25">
      <c r="E36" s="11">
        <v>10</v>
      </c>
      <c r="F36" s="1" t="s">
        <v>160</v>
      </c>
      <c r="G36" s="11">
        <v>10</v>
      </c>
      <c r="H36" s="11">
        <v>10</v>
      </c>
      <c r="I36" s="11">
        <v>10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>
        <v>10</v>
      </c>
      <c r="Z36" s="11"/>
      <c r="AA36" s="11"/>
      <c r="AB36" s="11"/>
      <c r="AC36" s="11">
        <v>20</v>
      </c>
      <c r="AD36" s="11"/>
      <c r="AE36" s="11"/>
      <c r="AF36" s="11"/>
      <c r="AG36" s="11">
        <v>100</v>
      </c>
      <c r="AH36" s="11"/>
      <c r="AI36" s="11"/>
      <c r="AJ36" s="11"/>
      <c r="AK36" s="11"/>
      <c r="AL36" s="11"/>
      <c r="AM36" s="11">
        <f t="shared" si="0"/>
        <v>170</v>
      </c>
      <c r="AN36" s="12">
        <f t="shared" si="1"/>
        <v>100</v>
      </c>
      <c r="AO36" s="13"/>
    </row>
    <row r="37" spans="1:43" x14ac:dyDescent="0.25">
      <c r="E37" s="4" t="s">
        <v>1</v>
      </c>
      <c r="F37" s="1" t="s">
        <v>160</v>
      </c>
      <c r="G37" s="4" t="s">
        <v>2</v>
      </c>
      <c r="H37" s="4" t="s">
        <v>3</v>
      </c>
      <c r="I37" s="4" t="s">
        <v>4</v>
      </c>
      <c r="J37" s="4" t="s">
        <v>5</v>
      </c>
      <c r="K37" s="4" t="s">
        <v>6</v>
      </c>
      <c r="L37" s="4" t="s">
        <v>7</v>
      </c>
      <c r="M37" s="4" t="s">
        <v>8</v>
      </c>
      <c r="N37" s="4" t="s">
        <v>9</v>
      </c>
      <c r="O37" s="4" t="s">
        <v>10</v>
      </c>
      <c r="P37" s="4" t="s">
        <v>11</v>
      </c>
      <c r="Q37" s="4" t="s">
        <v>12</v>
      </c>
      <c r="R37" s="4" t="s">
        <v>13</v>
      </c>
      <c r="S37" s="4" t="s">
        <v>14</v>
      </c>
      <c r="T37" s="4" t="s">
        <v>15</v>
      </c>
      <c r="U37" s="4"/>
      <c r="V37" s="4"/>
      <c r="W37" s="4"/>
      <c r="X37" s="4"/>
      <c r="Y37" s="4" t="s">
        <v>28</v>
      </c>
      <c r="Z37" s="4" t="s">
        <v>29</v>
      </c>
      <c r="AA37" s="4"/>
      <c r="AB37" s="4"/>
      <c r="AC37" s="5" t="s">
        <v>16</v>
      </c>
      <c r="AD37" s="5" t="s">
        <v>17</v>
      </c>
      <c r="AE37" s="5" t="s">
        <v>18</v>
      </c>
      <c r="AF37" s="5" t="s">
        <v>19</v>
      </c>
      <c r="AG37" s="6" t="s">
        <v>20</v>
      </c>
      <c r="AH37" s="7" t="s">
        <v>21</v>
      </c>
      <c r="AI37" s="7" t="s">
        <v>22</v>
      </c>
      <c r="AJ37" s="7" t="s">
        <v>23</v>
      </c>
      <c r="AK37" s="7" t="s">
        <v>24</v>
      </c>
      <c r="AL37" s="7" t="s">
        <v>24</v>
      </c>
      <c r="AM37" s="8" t="s">
        <v>25</v>
      </c>
      <c r="AN37" s="8" t="s">
        <v>26</v>
      </c>
      <c r="AO37" s="8" t="s">
        <v>27</v>
      </c>
      <c r="AP37" s="8" t="s">
        <v>0</v>
      </c>
      <c r="AQ37" s="32"/>
    </row>
    <row r="38" spans="1:43" ht="13" x14ac:dyDescent="0.3">
      <c r="B38" s="24"/>
      <c r="C38" s="24"/>
      <c r="D38" s="24"/>
      <c r="E38" s="9">
        <f>AVERAGE(E3:E35)</f>
        <v>7.8125</v>
      </c>
      <c r="F38" s="1" t="s">
        <v>160</v>
      </c>
      <c r="G38" s="9">
        <f t="shared" ref="G38:AN38" si="3">AVERAGE(G3:G35)</f>
        <v>8</v>
      </c>
      <c r="H38" s="9">
        <f t="shared" si="3"/>
        <v>8.7272727272727266</v>
      </c>
      <c r="I38" s="9">
        <f t="shared" si="3"/>
        <v>9.25</v>
      </c>
      <c r="J38" s="9" t="e">
        <f t="shared" si="3"/>
        <v>#DIV/0!</v>
      </c>
      <c r="K38" s="9" t="e">
        <f t="shared" si="3"/>
        <v>#DIV/0!</v>
      </c>
      <c r="L38" s="9" t="e">
        <f t="shared" si="3"/>
        <v>#DIV/0!</v>
      </c>
      <c r="M38" s="9" t="e">
        <f t="shared" si="3"/>
        <v>#DIV/0!</v>
      </c>
      <c r="N38" s="9" t="e">
        <f t="shared" si="3"/>
        <v>#DIV/0!</v>
      </c>
      <c r="O38" s="9" t="e">
        <f t="shared" si="3"/>
        <v>#DIV/0!</v>
      </c>
      <c r="P38" s="9" t="e">
        <f t="shared" si="3"/>
        <v>#DIV/0!</v>
      </c>
      <c r="Q38" s="9" t="e">
        <f t="shared" si="3"/>
        <v>#DIV/0!</v>
      </c>
      <c r="R38" s="9" t="e">
        <f t="shared" si="3"/>
        <v>#DIV/0!</v>
      </c>
      <c r="S38" s="9" t="e">
        <f t="shared" si="3"/>
        <v>#DIV/0!</v>
      </c>
      <c r="T38" s="9" t="e">
        <f t="shared" si="3"/>
        <v>#DIV/0!</v>
      </c>
      <c r="U38" s="9">
        <f t="shared" si="3"/>
        <v>10</v>
      </c>
      <c r="V38" s="9" t="e">
        <f t="shared" si="3"/>
        <v>#DIV/0!</v>
      </c>
      <c r="W38" s="9" t="e">
        <f t="shared" si="3"/>
        <v>#DIV/0!</v>
      </c>
      <c r="X38" s="9" t="e">
        <f t="shared" si="3"/>
        <v>#DIV/0!</v>
      </c>
      <c r="Y38" s="9">
        <f t="shared" si="3"/>
        <v>8.064516129032258</v>
      </c>
      <c r="Z38" s="9" t="e">
        <f t="shared" si="3"/>
        <v>#DIV/0!</v>
      </c>
      <c r="AA38" s="9" t="e">
        <f t="shared" si="3"/>
        <v>#DIV/0!</v>
      </c>
      <c r="AB38" s="9" t="e">
        <f t="shared" si="3"/>
        <v>#DIV/0!</v>
      </c>
      <c r="AC38" s="9">
        <f t="shared" si="3"/>
        <v>17.363636363636363</v>
      </c>
      <c r="AD38" s="9" t="e">
        <f t="shared" si="3"/>
        <v>#DIV/0!</v>
      </c>
      <c r="AE38" s="9" t="e">
        <f t="shared" si="3"/>
        <v>#DIV/0!</v>
      </c>
      <c r="AF38" s="9" t="e">
        <f t="shared" si="3"/>
        <v>#DIV/0!</v>
      </c>
      <c r="AG38" s="9">
        <f t="shared" si="3"/>
        <v>70.848484848484844</v>
      </c>
      <c r="AH38" s="9" t="e">
        <f t="shared" si="3"/>
        <v>#DIV/0!</v>
      </c>
      <c r="AI38" s="9" t="e">
        <f t="shared" si="3"/>
        <v>#DIV/0!</v>
      </c>
      <c r="AJ38" s="9" t="e">
        <f t="shared" si="3"/>
        <v>#DIV/0!</v>
      </c>
      <c r="AK38" s="9" t="e">
        <f t="shared" si="3"/>
        <v>#DIV/0!</v>
      </c>
      <c r="AL38" s="9" t="e">
        <f t="shared" si="3"/>
        <v>#DIV/0!</v>
      </c>
      <c r="AM38" s="9">
        <f t="shared" si="3"/>
        <v>129.06060606060606</v>
      </c>
      <c r="AN38" s="9">
        <f t="shared" si="3"/>
        <v>75.918003565062392</v>
      </c>
    </row>
    <row r="39" spans="1:43" ht="13" x14ac:dyDescent="0.3">
      <c r="B39" s="24"/>
      <c r="C39" s="24"/>
      <c r="D39" s="24"/>
      <c r="E39" s="9">
        <f>_xlfn.STDEV.S(E3:E35)</f>
        <v>1.4241579289010096</v>
      </c>
      <c r="F39" s="1" t="s">
        <v>160</v>
      </c>
      <c r="G39" s="9">
        <f t="shared" ref="G39:AN39" si="4">_xlfn.STDEV.S(G3:G35)</f>
        <v>1.8257418583505538</v>
      </c>
      <c r="H39" s="9">
        <f t="shared" si="4"/>
        <v>1.2060453783110539</v>
      </c>
      <c r="I39" s="9">
        <f t="shared" si="4"/>
        <v>1.3678332288460768</v>
      </c>
      <c r="J39" s="9" t="e">
        <f t="shared" si="4"/>
        <v>#DIV/0!</v>
      </c>
      <c r="K39" s="9" t="e">
        <f t="shared" si="4"/>
        <v>#DIV/0!</v>
      </c>
      <c r="L39" s="9" t="e">
        <f t="shared" si="4"/>
        <v>#DIV/0!</v>
      </c>
      <c r="M39" s="9" t="e">
        <f t="shared" si="4"/>
        <v>#DIV/0!</v>
      </c>
      <c r="N39" s="9" t="e">
        <f t="shared" si="4"/>
        <v>#DIV/0!</v>
      </c>
      <c r="O39" s="9" t="e">
        <f t="shared" si="4"/>
        <v>#DIV/0!</v>
      </c>
      <c r="P39" s="9" t="e">
        <f t="shared" si="4"/>
        <v>#DIV/0!</v>
      </c>
      <c r="Q39" s="9" t="e">
        <f t="shared" si="4"/>
        <v>#DIV/0!</v>
      </c>
      <c r="R39" s="9" t="e">
        <f t="shared" si="4"/>
        <v>#DIV/0!</v>
      </c>
      <c r="S39" s="9" t="e">
        <f t="shared" si="4"/>
        <v>#DIV/0!</v>
      </c>
      <c r="T39" s="9" t="e">
        <f t="shared" si="4"/>
        <v>#DIV/0!</v>
      </c>
      <c r="U39" s="9">
        <f t="shared" si="4"/>
        <v>0</v>
      </c>
      <c r="V39" s="9" t="e">
        <f t="shared" si="4"/>
        <v>#DIV/0!</v>
      </c>
      <c r="W39" s="9" t="e">
        <f t="shared" si="4"/>
        <v>#DIV/0!</v>
      </c>
      <c r="X39" s="9" t="e">
        <f t="shared" si="4"/>
        <v>#DIV/0!</v>
      </c>
      <c r="Y39" s="9">
        <f t="shared" si="4"/>
        <v>2.2794075819675554</v>
      </c>
      <c r="Z39" s="9" t="e">
        <f t="shared" si="4"/>
        <v>#DIV/0!</v>
      </c>
      <c r="AA39" s="9" t="e">
        <f t="shared" si="4"/>
        <v>#DIV/0!</v>
      </c>
      <c r="AB39" s="9" t="e">
        <f t="shared" si="4"/>
        <v>#DIV/0!</v>
      </c>
      <c r="AC39" s="9">
        <f t="shared" si="4"/>
        <v>1.7105953243348835</v>
      </c>
      <c r="AD39" s="9" t="e">
        <f t="shared" si="4"/>
        <v>#DIV/0!</v>
      </c>
      <c r="AE39" s="9" t="e">
        <f t="shared" si="4"/>
        <v>#DIV/0!</v>
      </c>
      <c r="AF39" s="9" t="e">
        <f t="shared" si="4"/>
        <v>#DIV/0!</v>
      </c>
      <c r="AG39" s="9">
        <f t="shared" si="4"/>
        <v>15.289132603178507</v>
      </c>
      <c r="AH39" s="9" t="e">
        <f t="shared" si="4"/>
        <v>#DIV/0!</v>
      </c>
      <c r="AI39" s="9" t="e">
        <f t="shared" si="4"/>
        <v>#DIV/0!</v>
      </c>
      <c r="AJ39" s="9" t="e">
        <f t="shared" si="4"/>
        <v>#DIV/0!</v>
      </c>
      <c r="AK39" s="9" t="e">
        <f t="shared" si="4"/>
        <v>#DIV/0!</v>
      </c>
      <c r="AL39" s="9" t="e">
        <f t="shared" si="4"/>
        <v>#DIV/0!</v>
      </c>
      <c r="AM39" s="9">
        <f t="shared" si="4"/>
        <v>20.489234054039503</v>
      </c>
      <c r="AN39" s="9">
        <f t="shared" si="4"/>
        <v>12.052490620023208</v>
      </c>
    </row>
    <row r="40" spans="1:43" ht="13" x14ac:dyDescent="0.3">
      <c r="B40" s="24"/>
      <c r="C40" s="24"/>
      <c r="D40" s="24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</row>
    <row r="41" spans="1:43" ht="13" x14ac:dyDescent="0.3">
      <c r="B41" s="24"/>
      <c r="C41" s="24"/>
      <c r="D41" s="24"/>
      <c r="E41" s="9">
        <f>MAX(E3:E35)</f>
        <v>10</v>
      </c>
      <c r="F41" s="9"/>
      <c r="G41" s="9">
        <f t="shared" ref="G41:AN41" si="5">MAX(G3:G35)</f>
        <v>10</v>
      </c>
      <c r="H41" s="9">
        <f t="shared" si="5"/>
        <v>10</v>
      </c>
      <c r="I41" s="9">
        <f t="shared" si="5"/>
        <v>10</v>
      </c>
      <c r="J41" s="9">
        <f t="shared" si="5"/>
        <v>0</v>
      </c>
      <c r="K41" s="9">
        <f t="shared" si="5"/>
        <v>0</v>
      </c>
      <c r="L41" s="9">
        <f t="shared" si="5"/>
        <v>0</v>
      </c>
      <c r="M41" s="9">
        <f t="shared" si="5"/>
        <v>0</v>
      </c>
      <c r="N41" s="9">
        <f t="shared" si="5"/>
        <v>0</v>
      </c>
      <c r="O41" s="9">
        <f t="shared" si="5"/>
        <v>0</v>
      </c>
      <c r="P41" s="9">
        <f t="shared" si="5"/>
        <v>0</v>
      </c>
      <c r="Q41" s="9">
        <f t="shared" si="5"/>
        <v>0</v>
      </c>
      <c r="R41" s="9">
        <f t="shared" si="5"/>
        <v>0</v>
      </c>
      <c r="S41" s="9">
        <f t="shared" si="5"/>
        <v>0</v>
      </c>
      <c r="T41" s="9">
        <f t="shared" si="5"/>
        <v>0</v>
      </c>
      <c r="U41" s="9">
        <f t="shared" si="5"/>
        <v>10</v>
      </c>
      <c r="V41" s="9">
        <f t="shared" si="5"/>
        <v>0</v>
      </c>
      <c r="W41" s="9">
        <f t="shared" si="5"/>
        <v>0</v>
      </c>
      <c r="X41" s="9">
        <f t="shared" si="5"/>
        <v>0</v>
      </c>
      <c r="Y41" s="9">
        <f t="shared" si="5"/>
        <v>10</v>
      </c>
      <c r="Z41" s="9">
        <f t="shared" si="5"/>
        <v>0</v>
      </c>
      <c r="AA41" s="9">
        <f t="shared" si="5"/>
        <v>0</v>
      </c>
      <c r="AB41" s="9">
        <f t="shared" si="5"/>
        <v>0</v>
      </c>
      <c r="AC41" s="9">
        <f t="shared" si="5"/>
        <v>20</v>
      </c>
      <c r="AD41" s="9">
        <f t="shared" si="5"/>
        <v>0</v>
      </c>
      <c r="AE41" s="9">
        <f t="shared" si="5"/>
        <v>0</v>
      </c>
      <c r="AF41" s="9">
        <f t="shared" si="5"/>
        <v>0</v>
      </c>
      <c r="AG41" s="9">
        <f t="shared" si="5"/>
        <v>96</v>
      </c>
      <c r="AH41" s="9">
        <f t="shared" si="5"/>
        <v>0</v>
      </c>
      <c r="AI41" s="9">
        <f t="shared" si="5"/>
        <v>0</v>
      </c>
      <c r="AJ41" s="9">
        <f t="shared" si="5"/>
        <v>0</v>
      </c>
      <c r="AK41" s="9">
        <f t="shared" si="5"/>
        <v>0</v>
      </c>
      <c r="AL41" s="9">
        <f t="shared" si="5"/>
        <v>0</v>
      </c>
      <c r="AM41" s="9">
        <f t="shared" si="5"/>
        <v>163</v>
      </c>
      <c r="AN41" s="9">
        <f t="shared" si="5"/>
        <v>95.882352941176478</v>
      </c>
    </row>
    <row r="42" spans="1:43" ht="13" x14ac:dyDescent="0.3">
      <c r="A42"/>
      <c r="B42" s="24"/>
      <c r="C42" s="24"/>
      <c r="D42" s="24"/>
      <c r="E42" s="9">
        <f>_xlfn.QUARTILE.INC(E3:E35,3)</f>
        <v>9</v>
      </c>
      <c r="F42" s="9"/>
      <c r="G42" s="9">
        <f t="shared" ref="G42:AN42" si="6">_xlfn.QUARTILE.INC(G3:G35,3)</f>
        <v>9</v>
      </c>
      <c r="H42" s="9">
        <f t="shared" si="6"/>
        <v>10</v>
      </c>
      <c r="I42" s="9">
        <f t="shared" si="6"/>
        <v>10</v>
      </c>
      <c r="J42" s="9" t="e">
        <f t="shared" si="6"/>
        <v>#NUM!</v>
      </c>
      <c r="K42" s="9" t="e">
        <f t="shared" si="6"/>
        <v>#NUM!</v>
      </c>
      <c r="L42" s="9" t="e">
        <f t="shared" si="6"/>
        <v>#NUM!</v>
      </c>
      <c r="M42" s="9" t="e">
        <f t="shared" si="6"/>
        <v>#NUM!</v>
      </c>
      <c r="N42" s="9" t="e">
        <f t="shared" si="6"/>
        <v>#NUM!</v>
      </c>
      <c r="O42" s="9" t="e">
        <f t="shared" si="6"/>
        <v>#NUM!</v>
      </c>
      <c r="P42" s="9" t="e">
        <f t="shared" si="6"/>
        <v>#NUM!</v>
      </c>
      <c r="Q42" s="9" t="e">
        <f t="shared" si="6"/>
        <v>#NUM!</v>
      </c>
      <c r="R42" s="9" t="e">
        <f t="shared" si="6"/>
        <v>#NUM!</v>
      </c>
      <c r="S42" s="9" t="e">
        <f t="shared" si="6"/>
        <v>#NUM!</v>
      </c>
      <c r="T42" s="9" t="e">
        <f t="shared" si="6"/>
        <v>#NUM!</v>
      </c>
      <c r="U42" s="9">
        <f t="shared" si="6"/>
        <v>10</v>
      </c>
      <c r="V42" s="9" t="e">
        <f t="shared" si="6"/>
        <v>#NUM!</v>
      </c>
      <c r="W42" s="9" t="e">
        <f t="shared" si="6"/>
        <v>#NUM!</v>
      </c>
      <c r="X42" s="9" t="e">
        <f t="shared" si="6"/>
        <v>#NUM!</v>
      </c>
      <c r="Y42" s="9">
        <f t="shared" si="6"/>
        <v>10</v>
      </c>
      <c r="Z42" s="9" t="e">
        <f t="shared" si="6"/>
        <v>#NUM!</v>
      </c>
      <c r="AA42" s="9" t="e">
        <f t="shared" si="6"/>
        <v>#NUM!</v>
      </c>
      <c r="AB42" s="9" t="e">
        <f t="shared" si="6"/>
        <v>#NUM!</v>
      </c>
      <c r="AC42" s="9">
        <f t="shared" si="6"/>
        <v>18</v>
      </c>
      <c r="AD42" s="9" t="e">
        <f t="shared" si="6"/>
        <v>#NUM!</v>
      </c>
      <c r="AE42" s="9" t="e">
        <f t="shared" si="6"/>
        <v>#NUM!</v>
      </c>
      <c r="AF42" s="9" t="e">
        <f t="shared" si="6"/>
        <v>#NUM!</v>
      </c>
      <c r="AG42" s="9">
        <f t="shared" si="6"/>
        <v>84</v>
      </c>
      <c r="AH42" s="9" t="e">
        <f t="shared" si="6"/>
        <v>#NUM!</v>
      </c>
      <c r="AI42" s="9" t="e">
        <f t="shared" si="6"/>
        <v>#NUM!</v>
      </c>
      <c r="AJ42" s="9" t="e">
        <f t="shared" si="6"/>
        <v>#NUM!</v>
      </c>
      <c r="AK42" s="9" t="e">
        <f t="shared" si="6"/>
        <v>#NUM!</v>
      </c>
      <c r="AL42" s="9" t="e">
        <f t="shared" si="6"/>
        <v>#NUM!</v>
      </c>
      <c r="AM42" s="9">
        <f t="shared" si="6"/>
        <v>142</v>
      </c>
      <c r="AN42" s="9">
        <f t="shared" si="6"/>
        <v>83.529411764705884</v>
      </c>
      <c r="AP42"/>
    </row>
    <row r="43" spans="1:43" ht="13" x14ac:dyDescent="0.3">
      <c r="A43"/>
      <c r="B43" s="24"/>
      <c r="C43" s="24"/>
      <c r="D43" s="24"/>
      <c r="E43" s="9">
        <f>_xlfn.QUARTILE.INC(E3:E35,2)</f>
        <v>8</v>
      </c>
      <c r="F43" s="9"/>
      <c r="G43" s="9">
        <f t="shared" ref="G43:AN43" si="7">_xlfn.QUARTILE.INC(G3:G35,2)</f>
        <v>9</v>
      </c>
      <c r="H43" s="9">
        <f t="shared" si="7"/>
        <v>9</v>
      </c>
      <c r="I43" s="9">
        <f t="shared" si="7"/>
        <v>10</v>
      </c>
      <c r="J43" s="9" t="e">
        <f t="shared" si="7"/>
        <v>#NUM!</v>
      </c>
      <c r="K43" s="9" t="e">
        <f t="shared" si="7"/>
        <v>#NUM!</v>
      </c>
      <c r="L43" s="9" t="e">
        <f t="shared" si="7"/>
        <v>#NUM!</v>
      </c>
      <c r="M43" s="9" t="e">
        <f t="shared" si="7"/>
        <v>#NUM!</v>
      </c>
      <c r="N43" s="9" t="e">
        <f t="shared" si="7"/>
        <v>#NUM!</v>
      </c>
      <c r="O43" s="9" t="e">
        <f t="shared" si="7"/>
        <v>#NUM!</v>
      </c>
      <c r="P43" s="9" t="e">
        <f t="shared" si="7"/>
        <v>#NUM!</v>
      </c>
      <c r="Q43" s="9" t="e">
        <f t="shared" si="7"/>
        <v>#NUM!</v>
      </c>
      <c r="R43" s="9" t="e">
        <f t="shared" si="7"/>
        <v>#NUM!</v>
      </c>
      <c r="S43" s="9" t="e">
        <f t="shared" si="7"/>
        <v>#NUM!</v>
      </c>
      <c r="T43" s="9" t="e">
        <f t="shared" si="7"/>
        <v>#NUM!</v>
      </c>
      <c r="U43" s="9">
        <f t="shared" si="7"/>
        <v>10</v>
      </c>
      <c r="V43" s="9" t="e">
        <f t="shared" si="7"/>
        <v>#NUM!</v>
      </c>
      <c r="W43" s="9" t="e">
        <f t="shared" si="7"/>
        <v>#NUM!</v>
      </c>
      <c r="X43" s="9" t="e">
        <f t="shared" si="7"/>
        <v>#NUM!</v>
      </c>
      <c r="Y43" s="9">
        <f t="shared" si="7"/>
        <v>9</v>
      </c>
      <c r="Z43" s="9" t="e">
        <f t="shared" si="7"/>
        <v>#NUM!</v>
      </c>
      <c r="AA43" s="9" t="e">
        <f t="shared" si="7"/>
        <v>#NUM!</v>
      </c>
      <c r="AB43" s="9" t="e">
        <f t="shared" si="7"/>
        <v>#NUM!</v>
      </c>
      <c r="AC43" s="9">
        <f t="shared" si="7"/>
        <v>18</v>
      </c>
      <c r="AD43" s="9" t="e">
        <f t="shared" si="7"/>
        <v>#NUM!</v>
      </c>
      <c r="AE43" s="9" t="e">
        <f t="shared" si="7"/>
        <v>#NUM!</v>
      </c>
      <c r="AF43" s="9" t="e">
        <f t="shared" si="7"/>
        <v>#NUM!</v>
      </c>
      <c r="AG43" s="9">
        <f t="shared" si="7"/>
        <v>72</v>
      </c>
      <c r="AH43" s="9" t="e">
        <f t="shared" si="7"/>
        <v>#NUM!</v>
      </c>
      <c r="AI43" s="9" t="e">
        <f t="shared" si="7"/>
        <v>#NUM!</v>
      </c>
      <c r="AJ43" s="9" t="e">
        <f t="shared" si="7"/>
        <v>#NUM!</v>
      </c>
      <c r="AK43" s="9" t="e">
        <f t="shared" si="7"/>
        <v>#NUM!</v>
      </c>
      <c r="AL43" s="9" t="e">
        <f t="shared" si="7"/>
        <v>#NUM!</v>
      </c>
      <c r="AM43" s="9">
        <f t="shared" si="7"/>
        <v>132</v>
      </c>
      <c r="AN43" s="9">
        <f t="shared" si="7"/>
        <v>77.64705882352942</v>
      </c>
      <c r="AP43"/>
    </row>
    <row r="44" spans="1:43" ht="13" x14ac:dyDescent="0.3">
      <c r="A44"/>
      <c r="B44" s="24"/>
      <c r="C44" s="24"/>
      <c r="D44" s="24"/>
      <c r="E44" s="9">
        <f>_xlfn.QUARTILE.INC(E3:E35,1)</f>
        <v>7</v>
      </c>
      <c r="F44" s="9"/>
      <c r="G44" s="9">
        <f t="shared" ref="G44:AN44" si="8">_xlfn.QUARTILE.INC(G3:G35,1)</f>
        <v>7</v>
      </c>
      <c r="H44" s="9">
        <f t="shared" si="8"/>
        <v>8</v>
      </c>
      <c r="I44" s="9">
        <f t="shared" si="8"/>
        <v>9</v>
      </c>
      <c r="J44" s="9" t="e">
        <f t="shared" si="8"/>
        <v>#NUM!</v>
      </c>
      <c r="K44" s="9" t="e">
        <f t="shared" si="8"/>
        <v>#NUM!</v>
      </c>
      <c r="L44" s="9" t="e">
        <f t="shared" si="8"/>
        <v>#NUM!</v>
      </c>
      <c r="M44" s="9" t="e">
        <f t="shared" si="8"/>
        <v>#NUM!</v>
      </c>
      <c r="N44" s="9" t="e">
        <f t="shared" si="8"/>
        <v>#NUM!</v>
      </c>
      <c r="O44" s="9" t="e">
        <f t="shared" si="8"/>
        <v>#NUM!</v>
      </c>
      <c r="P44" s="9" t="e">
        <f t="shared" si="8"/>
        <v>#NUM!</v>
      </c>
      <c r="Q44" s="9" t="e">
        <f t="shared" si="8"/>
        <v>#NUM!</v>
      </c>
      <c r="R44" s="9" t="e">
        <f t="shared" si="8"/>
        <v>#NUM!</v>
      </c>
      <c r="S44" s="9" t="e">
        <f t="shared" si="8"/>
        <v>#NUM!</v>
      </c>
      <c r="T44" s="9" t="e">
        <f t="shared" si="8"/>
        <v>#NUM!</v>
      </c>
      <c r="U44" s="9">
        <f t="shared" si="8"/>
        <v>10</v>
      </c>
      <c r="V44" s="9" t="e">
        <f t="shared" si="8"/>
        <v>#NUM!</v>
      </c>
      <c r="W44" s="9" t="e">
        <f t="shared" si="8"/>
        <v>#NUM!</v>
      </c>
      <c r="X44" s="9" t="e">
        <f t="shared" si="8"/>
        <v>#NUM!</v>
      </c>
      <c r="Y44" s="9">
        <f t="shared" si="8"/>
        <v>7</v>
      </c>
      <c r="Z44" s="9" t="e">
        <f t="shared" si="8"/>
        <v>#NUM!</v>
      </c>
      <c r="AA44" s="9" t="e">
        <f t="shared" si="8"/>
        <v>#NUM!</v>
      </c>
      <c r="AB44" s="9" t="e">
        <f t="shared" si="8"/>
        <v>#NUM!</v>
      </c>
      <c r="AC44" s="9">
        <f t="shared" si="8"/>
        <v>17</v>
      </c>
      <c r="AD44" s="9" t="e">
        <f t="shared" si="8"/>
        <v>#NUM!</v>
      </c>
      <c r="AE44" s="9" t="e">
        <f t="shared" si="8"/>
        <v>#NUM!</v>
      </c>
      <c r="AF44" s="9" t="e">
        <f t="shared" si="8"/>
        <v>#NUM!</v>
      </c>
      <c r="AG44" s="9">
        <f t="shared" si="8"/>
        <v>60</v>
      </c>
      <c r="AH44" s="9" t="e">
        <f t="shared" si="8"/>
        <v>#NUM!</v>
      </c>
      <c r="AI44" s="9" t="e">
        <f t="shared" si="8"/>
        <v>#NUM!</v>
      </c>
      <c r="AJ44" s="9" t="e">
        <f t="shared" si="8"/>
        <v>#NUM!</v>
      </c>
      <c r="AK44" s="9" t="e">
        <f t="shared" si="8"/>
        <v>#NUM!</v>
      </c>
      <c r="AL44" s="9" t="e">
        <f t="shared" si="8"/>
        <v>#NUM!</v>
      </c>
      <c r="AM44" s="9">
        <f t="shared" si="8"/>
        <v>118</v>
      </c>
      <c r="AN44" s="9">
        <f t="shared" si="8"/>
        <v>69.411764705882348</v>
      </c>
      <c r="AP44"/>
    </row>
    <row r="45" spans="1:43" ht="13" x14ac:dyDescent="0.3">
      <c r="A45"/>
      <c r="B45" s="24"/>
      <c r="C45" s="24"/>
      <c r="D45" s="24"/>
      <c r="E45" s="9">
        <f>MIN(E3:E35)</f>
        <v>5</v>
      </c>
      <c r="F45" s="9"/>
      <c r="G45" s="9">
        <f t="shared" ref="G45:AN45" si="9">MIN(G3:G35)</f>
        <v>2</v>
      </c>
      <c r="H45" s="9">
        <f t="shared" si="9"/>
        <v>5</v>
      </c>
      <c r="I45" s="9">
        <f t="shared" si="9"/>
        <v>5</v>
      </c>
      <c r="J45" s="9">
        <f t="shared" si="9"/>
        <v>0</v>
      </c>
      <c r="K45" s="9">
        <f t="shared" si="9"/>
        <v>0</v>
      </c>
      <c r="L45" s="9">
        <f t="shared" si="9"/>
        <v>0</v>
      </c>
      <c r="M45" s="9">
        <f t="shared" si="9"/>
        <v>0</v>
      </c>
      <c r="N45" s="9">
        <f t="shared" si="9"/>
        <v>0</v>
      </c>
      <c r="O45" s="9">
        <f t="shared" si="9"/>
        <v>0</v>
      </c>
      <c r="P45" s="9">
        <f t="shared" si="9"/>
        <v>0</v>
      </c>
      <c r="Q45" s="9">
        <f t="shared" si="9"/>
        <v>0</v>
      </c>
      <c r="R45" s="9">
        <f t="shared" si="9"/>
        <v>0</v>
      </c>
      <c r="S45" s="9">
        <f t="shared" si="9"/>
        <v>0</v>
      </c>
      <c r="T45" s="9">
        <f t="shared" si="9"/>
        <v>0</v>
      </c>
      <c r="U45" s="9">
        <f t="shared" si="9"/>
        <v>10</v>
      </c>
      <c r="V45" s="9">
        <f t="shared" si="9"/>
        <v>0</v>
      </c>
      <c r="W45" s="9">
        <f t="shared" si="9"/>
        <v>0</v>
      </c>
      <c r="X45" s="9">
        <f t="shared" si="9"/>
        <v>0</v>
      </c>
      <c r="Y45" s="9">
        <f t="shared" si="9"/>
        <v>2</v>
      </c>
      <c r="Z45" s="9">
        <f t="shared" si="9"/>
        <v>0</v>
      </c>
      <c r="AA45" s="9">
        <f t="shared" si="9"/>
        <v>0</v>
      </c>
      <c r="AB45" s="9">
        <f t="shared" si="9"/>
        <v>0</v>
      </c>
      <c r="AC45" s="9">
        <f t="shared" si="9"/>
        <v>13</v>
      </c>
      <c r="AD45" s="9">
        <f t="shared" si="9"/>
        <v>0</v>
      </c>
      <c r="AE45" s="9">
        <f t="shared" si="9"/>
        <v>0</v>
      </c>
      <c r="AF45" s="9">
        <f t="shared" si="9"/>
        <v>0</v>
      </c>
      <c r="AG45" s="9">
        <f t="shared" si="9"/>
        <v>42</v>
      </c>
      <c r="AH45" s="9">
        <f t="shared" si="9"/>
        <v>0</v>
      </c>
      <c r="AI45" s="9">
        <f t="shared" si="9"/>
        <v>0</v>
      </c>
      <c r="AJ45" s="9">
        <f t="shared" si="9"/>
        <v>0</v>
      </c>
      <c r="AK45" s="9">
        <f t="shared" si="9"/>
        <v>0</v>
      </c>
      <c r="AL45" s="9">
        <f t="shared" si="9"/>
        <v>0</v>
      </c>
      <c r="AM45" s="9">
        <f t="shared" si="9"/>
        <v>80</v>
      </c>
      <c r="AN45" s="9">
        <f t="shared" si="9"/>
        <v>47.058823529411761</v>
      </c>
      <c r="AP45"/>
    </row>
    <row r="56" spans="1:42" x14ac:dyDescent="0.25">
      <c r="A56"/>
      <c r="B56" s="1"/>
      <c r="C56" s="1"/>
      <c r="D56" s="1"/>
      <c r="AP56"/>
    </row>
    <row r="57" spans="1:42" x14ac:dyDescent="0.25">
      <c r="A57"/>
      <c r="B57" s="1"/>
      <c r="C57" s="1"/>
      <c r="D57" s="1"/>
      <c r="AP57"/>
    </row>
    <row r="58" spans="1:42" x14ac:dyDescent="0.25">
      <c r="A58"/>
      <c r="B58" s="1"/>
      <c r="C58" s="1"/>
      <c r="D58" s="1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P58"/>
    </row>
    <row r="59" spans="1:42" x14ac:dyDescent="0.25">
      <c r="A59"/>
      <c r="B59" s="1"/>
      <c r="C59" s="1"/>
      <c r="D59" s="1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P59"/>
    </row>
    <row r="60" spans="1:42" x14ac:dyDescent="0.25">
      <c r="A60"/>
      <c r="B60" s="1"/>
      <c r="C60" s="1"/>
      <c r="D60" s="1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P60"/>
    </row>
    <row r="61" spans="1:42" x14ac:dyDescent="0.25">
      <c r="A61"/>
      <c r="B61" s="1"/>
      <c r="C61" s="1"/>
      <c r="D61" s="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P61"/>
    </row>
    <row r="62" spans="1:42" x14ac:dyDescent="0.25">
      <c r="A62"/>
      <c r="B62" s="1"/>
      <c r="C62" s="1"/>
      <c r="D62" s="1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P62"/>
    </row>
    <row r="63" spans="1:42" x14ac:dyDescent="0.25">
      <c r="A63"/>
      <c r="B63" s="1"/>
      <c r="C63" s="1"/>
      <c r="D63" s="1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P63"/>
    </row>
    <row r="64" spans="1:42" x14ac:dyDescent="0.25">
      <c r="A64"/>
      <c r="B64" s="1"/>
      <c r="C64" s="1"/>
      <c r="D64" s="1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P64"/>
    </row>
    <row r="65" spans="1:42" x14ac:dyDescent="0.25">
      <c r="A65"/>
      <c r="B65" s="1"/>
      <c r="C65" s="1"/>
      <c r="D65" s="1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P65"/>
    </row>
    <row r="66" spans="1:42" x14ac:dyDescent="0.25">
      <c r="A66"/>
      <c r="B66" s="1"/>
      <c r="C66" s="1"/>
      <c r="D66" s="1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P66"/>
    </row>
    <row r="67" spans="1:42" x14ac:dyDescent="0.25">
      <c r="A67"/>
      <c r="B67" s="1"/>
      <c r="C67" s="1"/>
      <c r="D67" s="1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P67"/>
    </row>
    <row r="68" spans="1:42" x14ac:dyDescent="0.25">
      <c r="A68"/>
      <c r="B68" s="1"/>
      <c r="C68" s="1"/>
      <c r="D68" s="1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P68"/>
    </row>
    <row r="69" spans="1:42" x14ac:dyDescent="0.25">
      <c r="A69"/>
      <c r="B69" s="1"/>
      <c r="C69" s="1"/>
      <c r="D69" s="1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P69"/>
    </row>
    <row r="70" spans="1:42" x14ac:dyDescent="0.25">
      <c r="A70"/>
      <c r="B70" s="1"/>
      <c r="C70" s="1"/>
      <c r="D70" s="1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P70"/>
    </row>
    <row r="71" spans="1:42" x14ac:dyDescent="0.25">
      <c r="A71"/>
      <c r="B71" s="1"/>
      <c r="C71" s="1"/>
      <c r="D71" s="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P71"/>
    </row>
    <row r="72" spans="1:42" x14ac:dyDescent="0.25">
      <c r="A72"/>
      <c r="B72" s="1"/>
      <c r="C72" s="1"/>
      <c r="D72" s="1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P72"/>
    </row>
    <row r="73" spans="1:42" x14ac:dyDescent="0.25">
      <c r="A73"/>
      <c r="B73" s="1"/>
      <c r="C73" s="1"/>
      <c r="D73" s="1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P73"/>
    </row>
    <row r="74" spans="1:42" x14ac:dyDescent="0.25">
      <c r="A74"/>
      <c r="B74" s="1"/>
      <c r="C74" s="1"/>
      <c r="D74" s="1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P74"/>
    </row>
    <row r="75" spans="1:42" x14ac:dyDescent="0.25">
      <c r="A75"/>
      <c r="B75" s="1"/>
      <c r="C75" s="1"/>
      <c r="D75" s="1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P75"/>
    </row>
    <row r="76" spans="1:42" x14ac:dyDescent="0.25">
      <c r="A76"/>
      <c r="B76" s="1"/>
      <c r="C76" s="1"/>
      <c r="D76" s="1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P76"/>
    </row>
    <row r="77" spans="1:42" x14ac:dyDescent="0.25">
      <c r="A77"/>
      <c r="B77" s="1"/>
      <c r="C77" s="1"/>
      <c r="D77" s="1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P77"/>
    </row>
    <row r="78" spans="1:42" x14ac:dyDescent="0.25">
      <c r="A78"/>
      <c r="B78" s="1"/>
      <c r="C78" s="1"/>
      <c r="D78" s="1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P78"/>
    </row>
    <row r="79" spans="1:42" x14ac:dyDescent="0.25">
      <c r="A79"/>
      <c r="B79" s="1"/>
      <c r="C79" s="1"/>
      <c r="D79" s="1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P79"/>
    </row>
    <row r="80" spans="1:42" x14ac:dyDescent="0.25">
      <c r="A80"/>
      <c r="B80" s="1"/>
      <c r="C80" s="1"/>
      <c r="D80" s="1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P80"/>
    </row>
    <row r="81" spans="1:42" x14ac:dyDescent="0.25">
      <c r="A81"/>
      <c r="B81" s="1"/>
      <c r="C81" s="1"/>
      <c r="D81" s="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P81"/>
    </row>
    <row r="82" spans="1:42" x14ac:dyDescent="0.25">
      <c r="A82"/>
      <c r="B82" s="1"/>
      <c r="C82" s="1"/>
      <c r="D82" s="1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P82"/>
    </row>
    <row r="83" spans="1:42" x14ac:dyDescent="0.25">
      <c r="A83"/>
      <c r="B83" s="1"/>
      <c r="C83" s="1"/>
      <c r="D83" s="1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P83"/>
    </row>
    <row r="84" spans="1:42" x14ac:dyDescent="0.25">
      <c r="A84"/>
      <c r="B84" s="1"/>
      <c r="C84" s="1"/>
      <c r="D84" s="1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P84"/>
    </row>
    <row r="85" spans="1:42" x14ac:dyDescent="0.25">
      <c r="A85"/>
      <c r="B85" s="1"/>
      <c r="C85" s="1"/>
      <c r="D85" s="1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P85"/>
    </row>
    <row r="86" spans="1:42" x14ac:dyDescent="0.25">
      <c r="A86"/>
      <c r="B86" s="1"/>
      <c r="C86" s="1"/>
      <c r="D86" s="1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P86"/>
    </row>
    <row r="87" spans="1:42" x14ac:dyDescent="0.25">
      <c r="A87"/>
      <c r="B87" s="1"/>
      <c r="C87" s="1"/>
      <c r="D87" s="1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P87"/>
    </row>
    <row r="88" spans="1:42" x14ac:dyDescent="0.25">
      <c r="A88"/>
      <c r="B88" s="1"/>
      <c r="C88" s="1"/>
      <c r="D88" s="1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P88"/>
    </row>
    <row r="89" spans="1:42" x14ac:dyDescent="0.25">
      <c r="A89"/>
      <c r="B89" s="1"/>
      <c r="C89" s="1"/>
      <c r="D89" s="1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P89"/>
    </row>
    <row r="90" spans="1:42" x14ac:dyDescent="0.25">
      <c r="A90"/>
      <c r="B90" s="1"/>
      <c r="C90" s="1"/>
      <c r="D90" s="1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P90"/>
    </row>
    <row r="91" spans="1:42" x14ac:dyDescent="0.25">
      <c r="A91"/>
      <c r="B91" s="1"/>
      <c r="C91" s="1"/>
      <c r="D91" s="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P91"/>
    </row>
    <row r="92" spans="1:42" x14ac:dyDescent="0.25">
      <c r="A92"/>
      <c r="B92" s="1"/>
      <c r="C92" s="1"/>
      <c r="D92" s="1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P92"/>
    </row>
    <row r="93" spans="1:42" x14ac:dyDescent="0.25">
      <c r="A93"/>
      <c r="B93" s="1"/>
      <c r="C93" s="1"/>
      <c r="D93" s="1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P93"/>
    </row>
    <row r="94" spans="1:42" x14ac:dyDescent="0.25">
      <c r="A94"/>
      <c r="B94" s="1"/>
      <c r="C94" s="1"/>
      <c r="D94" s="1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P94"/>
    </row>
    <row r="95" spans="1:42" x14ac:dyDescent="0.25">
      <c r="A95"/>
      <c r="B95" s="1"/>
      <c r="C95" s="1"/>
      <c r="D95" s="1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P95"/>
    </row>
    <row r="96" spans="1:42" x14ac:dyDescent="0.25">
      <c r="A96"/>
      <c r="B96" s="1"/>
      <c r="C96" s="1"/>
      <c r="D96" s="1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P96"/>
    </row>
    <row r="97" spans="1:42" x14ac:dyDescent="0.25">
      <c r="A97"/>
      <c r="B97" s="1"/>
      <c r="C97" s="1"/>
      <c r="D97" s="1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P97"/>
    </row>
    <row r="98" spans="1:42" ht="13" thickBot="1" x14ac:dyDescent="0.3">
      <c r="A98"/>
      <c r="B98" s="16"/>
      <c r="C98" s="16"/>
      <c r="D98" s="16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P98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pw_excel_rostr.p_download-1</vt:lpstr>
      <vt:lpstr>Sheet1</vt:lpstr>
      <vt:lpstr>pw_excel_rostr.p_download-1 (2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 Mirza</dc:creator>
  <cp:lastModifiedBy>Abe</cp:lastModifiedBy>
  <dcterms:created xsi:type="dcterms:W3CDTF">2011-06-08T17:13:06Z</dcterms:created>
  <dcterms:modified xsi:type="dcterms:W3CDTF">2016-12-08T06:22:28Z</dcterms:modified>
</cp:coreProperties>
</file>